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таб8 31.12.2021" sheetId="2" r:id="rId1"/>
    <sheet name="таб9 31.12.2021" sheetId="1" r:id="rId2"/>
  </sheets>
  <externalReferences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33" i="1"/>
  <c r="N32" i="1"/>
  <c r="N30" i="1" s="1"/>
  <c r="M32" i="1"/>
  <c r="M30" i="1" s="1"/>
  <c r="L32" i="1"/>
  <c r="L30" i="1" s="1"/>
  <c r="K32" i="1"/>
  <c r="K14" i="1" s="1"/>
  <c r="J32" i="1"/>
  <c r="J30" i="1" s="1"/>
  <c r="I32" i="1"/>
  <c r="H32" i="1"/>
  <c r="G32" i="1"/>
  <c r="F32" i="1"/>
  <c r="E31" i="1"/>
  <c r="I30" i="1"/>
  <c r="H30" i="1"/>
  <c r="G30" i="1"/>
  <c r="E29" i="1"/>
  <c r="E28" i="1"/>
  <c r="E27" i="1"/>
  <c r="N26" i="1"/>
  <c r="N14" i="1" s="1"/>
  <c r="M26" i="1"/>
  <c r="M24" i="1" s="1"/>
  <c r="L26" i="1"/>
  <c r="K26" i="1"/>
  <c r="J26" i="1"/>
  <c r="I26" i="1"/>
  <c r="H26" i="1"/>
  <c r="G26" i="1"/>
  <c r="G14" i="1" s="1"/>
  <c r="F26" i="1"/>
  <c r="F14" i="1" s="1"/>
  <c r="N25" i="1"/>
  <c r="M25" i="1"/>
  <c r="L25" i="1"/>
  <c r="L24" i="1" s="1"/>
  <c r="K25" i="1"/>
  <c r="K24" i="1" s="1"/>
  <c r="J25" i="1"/>
  <c r="J13" i="1" s="1"/>
  <c r="J12" i="1" s="1"/>
  <c r="I25" i="1"/>
  <c r="H25" i="1"/>
  <c r="G25" i="1"/>
  <c r="F25" i="1"/>
  <c r="F24" i="1" s="1"/>
  <c r="I24" i="1"/>
  <c r="E23" i="1"/>
  <c r="E22" i="1"/>
  <c r="E21" i="1"/>
  <c r="N20" i="1"/>
  <c r="M20" i="1"/>
  <c r="L20" i="1"/>
  <c r="K20" i="1"/>
  <c r="J20" i="1"/>
  <c r="I20" i="1"/>
  <c r="I14" i="1" s="1"/>
  <c r="H20" i="1"/>
  <c r="H14" i="1" s="1"/>
  <c r="H12" i="1" s="1"/>
  <c r="G20" i="1"/>
  <c r="F20" i="1"/>
  <c r="N19" i="1"/>
  <c r="N18" i="1" s="1"/>
  <c r="M19" i="1"/>
  <c r="M18" i="1" s="1"/>
  <c r="L19" i="1"/>
  <c r="L18" i="1" s="1"/>
  <c r="K19" i="1"/>
  <c r="K18" i="1" s="1"/>
  <c r="J19" i="1"/>
  <c r="I19" i="1"/>
  <c r="H19" i="1"/>
  <c r="G19" i="1"/>
  <c r="G13" i="1" s="1"/>
  <c r="F19" i="1"/>
  <c r="F13" i="1" s="1"/>
  <c r="J18" i="1"/>
  <c r="G18" i="1"/>
  <c r="F18" i="1"/>
  <c r="E17" i="1"/>
  <c r="E16" i="1"/>
  <c r="E15" i="1"/>
  <c r="J14" i="1"/>
  <c r="N13" i="1"/>
  <c r="M13" i="1"/>
  <c r="I13" i="1"/>
  <c r="H13" i="1"/>
  <c r="H63" i="2"/>
  <c r="P62" i="2"/>
  <c r="O62" i="2"/>
  <c r="N62" i="2"/>
  <c r="M62" i="2"/>
  <c r="L62" i="2"/>
  <c r="K62" i="2"/>
  <c r="J62" i="2"/>
  <c r="I62" i="2"/>
  <c r="H61" i="2"/>
  <c r="H60" i="2"/>
  <c r="H59" i="2"/>
  <c r="H58" i="2"/>
  <c r="H57" i="2"/>
  <c r="H56" i="2"/>
  <c r="Q55" i="2"/>
  <c r="P55" i="2"/>
  <c r="O55" i="2"/>
  <c r="N55" i="2"/>
  <c r="M55" i="2"/>
  <c r="L55" i="2"/>
  <c r="K55" i="2"/>
  <c r="J55" i="2"/>
  <c r="I55" i="2"/>
  <c r="H54" i="2"/>
  <c r="H53" i="2"/>
  <c r="H52" i="2"/>
  <c r="H51" i="2"/>
  <c r="H50" i="2"/>
  <c r="H49" i="2"/>
  <c r="H48" i="2"/>
  <c r="H47" i="2"/>
  <c r="Q46" i="2"/>
  <c r="P46" i="2"/>
  <c r="O46" i="2"/>
  <c r="O39" i="2" s="1"/>
  <c r="O38" i="2" s="1"/>
  <c r="N46" i="2"/>
  <c r="M46" i="2"/>
  <c r="L46" i="2"/>
  <c r="K46" i="2"/>
  <c r="J46" i="2"/>
  <c r="J39" i="2" s="1"/>
  <c r="J38" i="2" s="1"/>
  <c r="I46" i="2"/>
  <c r="H46" i="2" s="1"/>
  <c r="H45" i="2"/>
  <c r="H44" i="2"/>
  <c r="P43" i="2"/>
  <c r="O43" i="2"/>
  <c r="N43" i="2"/>
  <c r="M43" i="2"/>
  <c r="L43" i="2"/>
  <c r="H43" i="2" s="1"/>
  <c r="K43" i="2"/>
  <c r="J43" i="2"/>
  <c r="I43" i="2"/>
  <c r="H42" i="2"/>
  <c r="H41" i="2"/>
  <c r="Q40" i="2"/>
  <c r="P40" i="2"/>
  <c r="O40" i="2"/>
  <c r="N40" i="2"/>
  <c r="M40" i="2"/>
  <c r="M39" i="2" s="1"/>
  <c r="M38" i="2" s="1"/>
  <c r="L40" i="2"/>
  <c r="L39" i="2" s="1"/>
  <c r="L38" i="2" s="1"/>
  <c r="K40" i="2"/>
  <c r="J40" i="2"/>
  <c r="I40" i="2"/>
  <c r="H40" i="2"/>
  <c r="N39" i="2"/>
  <c r="N38" i="2" s="1"/>
  <c r="H37" i="2"/>
  <c r="H36" i="2"/>
  <c r="Q35" i="2"/>
  <c r="P35" i="2"/>
  <c r="O35" i="2"/>
  <c r="N35" i="2"/>
  <c r="M35" i="2"/>
  <c r="L35" i="2"/>
  <c r="K35" i="2"/>
  <c r="J35" i="2"/>
  <c r="I35" i="2"/>
  <c r="H34" i="2"/>
  <c r="H33" i="2"/>
  <c r="H31" i="2"/>
  <c r="H29" i="2"/>
  <c r="H28" i="2"/>
  <c r="H27" i="2"/>
  <c r="H26" i="2"/>
  <c r="H25" i="2" s="1"/>
  <c r="Q25" i="2"/>
  <c r="P25" i="2"/>
  <c r="O25" i="2"/>
  <c r="N25" i="2"/>
  <c r="N18" i="2" s="1"/>
  <c r="M25" i="2"/>
  <c r="L25" i="2"/>
  <c r="K25" i="2"/>
  <c r="J25" i="2"/>
  <c r="I25" i="2"/>
  <c r="H24" i="2"/>
  <c r="H23" i="2"/>
  <c r="H22" i="2"/>
  <c r="H21" i="2"/>
  <c r="H20" i="2"/>
  <c r="Q19" i="2"/>
  <c r="P19" i="2"/>
  <c r="P18" i="2" s="1"/>
  <c r="O19" i="2"/>
  <c r="H19" i="2" s="1"/>
  <c r="N19" i="2"/>
  <c r="M19" i="2"/>
  <c r="L19" i="2"/>
  <c r="L18" i="2" s="1"/>
  <c r="K19" i="2"/>
  <c r="J19" i="2"/>
  <c r="J18" i="2" s="1"/>
  <c r="I19" i="2"/>
  <c r="H17" i="2"/>
  <c r="H16" i="2"/>
  <c r="H15" i="2"/>
  <c r="H14" i="2"/>
  <c r="H13" i="2"/>
  <c r="Q12" i="2"/>
  <c r="Q11" i="2" s="1"/>
  <c r="P12" i="2"/>
  <c r="O12" i="2"/>
  <c r="O11" i="2" s="1"/>
  <c r="N12" i="2"/>
  <c r="N11" i="2" s="1"/>
  <c r="M12" i="2"/>
  <c r="M11" i="2" s="1"/>
  <c r="L12" i="2"/>
  <c r="K12" i="2"/>
  <c r="J12" i="2"/>
  <c r="J11" i="2" s="1"/>
  <c r="I12" i="2"/>
  <c r="P11" i="2"/>
  <c r="L11" i="2"/>
  <c r="K11" i="2"/>
  <c r="H12" i="2" l="1"/>
  <c r="J10" i="2"/>
  <c r="Q18" i="2"/>
  <c r="Q10" i="2" s="1"/>
  <c r="O18" i="2"/>
  <c r="O10" i="2" s="1"/>
  <c r="I39" i="2"/>
  <c r="H39" i="2" s="1"/>
  <c r="K39" i="2"/>
  <c r="K38" i="2" s="1"/>
  <c r="P10" i="2"/>
  <c r="H35" i="2"/>
  <c r="E20" i="1"/>
  <c r="E32" i="1"/>
  <c r="N12" i="1"/>
  <c r="H55" i="2"/>
  <c r="L14" i="1"/>
  <c r="E14" i="1" s="1"/>
  <c r="G12" i="1"/>
  <c r="N24" i="1"/>
  <c r="E19" i="1"/>
  <c r="H62" i="2"/>
  <c r="H18" i="1"/>
  <c r="E18" i="1" s="1"/>
  <c r="E25" i="1"/>
  <c r="K30" i="1"/>
  <c r="M12" i="1"/>
  <c r="J24" i="1"/>
  <c r="L10" i="2"/>
  <c r="P39" i="2"/>
  <c r="P38" i="2" s="1"/>
  <c r="I12" i="1"/>
  <c r="I18" i="1"/>
  <c r="G24" i="1"/>
  <c r="E24" i="1" s="1"/>
  <c r="E26" i="1"/>
  <c r="M18" i="2"/>
  <c r="H18" i="2" s="1"/>
  <c r="K18" i="2"/>
  <c r="K10" i="2" s="1"/>
  <c r="Q39" i="2"/>
  <c r="Q38" i="2" s="1"/>
  <c r="M14" i="1"/>
  <c r="H24" i="1"/>
  <c r="I18" i="2"/>
  <c r="L13" i="1"/>
  <c r="L12" i="1" s="1"/>
  <c r="K13" i="1"/>
  <c r="K12" i="1" s="1"/>
  <c r="F30" i="1"/>
  <c r="F12" i="1"/>
  <c r="N10" i="2"/>
  <c r="I38" i="2"/>
  <c r="I11" i="2"/>
  <c r="E12" i="1" l="1"/>
  <c r="M10" i="2"/>
  <c r="E13" i="1"/>
  <c r="H38" i="2"/>
  <c r="E30" i="1"/>
  <c r="H11" i="2"/>
  <c r="H10" i="2" s="1"/>
  <c r="I10" i="2"/>
</calcChain>
</file>

<file path=xl/sharedStrings.xml><?xml version="1.0" encoding="utf-8"?>
<sst xmlns="http://schemas.openxmlformats.org/spreadsheetml/2006/main" count="236" uniqueCount="123">
  <si>
    <t>Приложение №3</t>
  </si>
  <si>
    <t>к муниципальной программе "Развитие культуры Моздокского района"</t>
  </si>
  <si>
    <t>Ресурсное обеспечение</t>
  </si>
  <si>
    <t>реализации муниципальной  программы</t>
  </si>
  <si>
    <t xml:space="preserve"> "Развитие культуры Моздокского района "</t>
  </si>
  <si>
    <t>Статус</t>
  </si>
  <si>
    <t>Наименование государственной программы, подпрограммы, республиканской целевой программы (подпрограммы республиканской целевой программы), ведомственной целевой программы, основного мероприятия</t>
  </si>
  <si>
    <t>Ответственный исполнитель, соисполнители</t>
  </si>
  <si>
    <t>КБК</t>
  </si>
  <si>
    <t>Расходы (тыс. руб.), годы</t>
  </si>
  <si>
    <t>ГРБС</t>
  </si>
  <si>
    <t>РзПр</t>
  </si>
  <si>
    <t>ЦСР</t>
  </si>
  <si>
    <t>ВР</t>
  </si>
  <si>
    <t>2015-2023</t>
  </si>
  <si>
    <t>Муниципальная  программа</t>
  </si>
  <si>
    <t>Муниципальная программа "Развитие культуры Моздокского района"</t>
  </si>
  <si>
    <t>ВСЕГО:</t>
  </si>
  <si>
    <t>X</t>
  </si>
  <si>
    <t>Подпрограмма 1</t>
  </si>
  <si>
    <t>"Реализация государственной политики в сфере художественно-эстетического образования в Моздокском районе"</t>
  </si>
  <si>
    <t xml:space="preserve">Всего </t>
  </si>
  <si>
    <t>Х</t>
  </si>
  <si>
    <t>0 1 1  00 00000</t>
  </si>
  <si>
    <t>Основное мероприятие 1</t>
  </si>
  <si>
    <t>"Развитие деятельности культурно -досуговых учреждений"</t>
  </si>
  <si>
    <t>01 1 01 00000</t>
  </si>
  <si>
    <t>Мероприятие                                ( направление расходов)</t>
  </si>
  <si>
    <t>Расходы на обеспечение деятельности учреждений дополнительного образования детей в сфере культуры, за счет  дотации на выравнивание из республиканского бюджета</t>
  </si>
  <si>
    <t>Отдел по вопросам культуры Администрации местного самоуправления Моздокского района РСО-Алания</t>
  </si>
  <si>
    <t>0702</t>
  </si>
  <si>
    <t>01  1 01 61200</t>
  </si>
  <si>
    <t>Расходы  на обеспечение деятельности учреждений  дополнительного образования детей в сфере культуры, за сче местного бюджета</t>
  </si>
  <si>
    <t xml:space="preserve"> 0703</t>
  </si>
  <si>
    <t>01 1 01  61210</t>
  </si>
  <si>
    <t>Расходы на государственную поддержку отрасли культуры за счет средств вышестоящего бюджета</t>
  </si>
  <si>
    <t>01 1 01 L5191</t>
  </si>
  <si>
    <t>Расходы на государственную поддержку отрасли культуры за счет средств местного бюджета</t>
  </si>
  <si>
    <t>01 1 01 L5193</t>
  </si>
  <si>
    <t>Подпрограмма 2</t>
  </si>
  <si>
    <t>"Реализация государственной политики в сфере культуры Моздокского района "</t>
  </si>
  <si>
    <t>01 2  00 00000</t>
  </si>
  <si>
    <t>"Развитие деятельности культурно-досуговых  учреждений"</t>
  </si>
  <si>
    <t>01 2  01 00000</t>
  </si>
  <si>
    <t>Расходы на обеспечение деятельности МБКДУ "Моздокский районный Дворец культуры" за счет республиканского бюджета</t>
  </si>
  <si>
    <t>0801</t>
  </si>
  <si>
    <t>01 2  01 22000</t>
  </si>
  <si>
    <t>Расходы на обеспечение деятельности МБКДУ "Моздокский районный Дворец культуры" за счет местного бюджета</t>
  </si>
  <si>
    <t>01 2 01  61220</t>
  </si>
  <si>
    <t>Расходы на обеспечение развития материально-технической базы домов културы за счет средств вышестояего бюжетов</t>
  </si>
  <si>
    <t>01 2 01 L4671</t>
  </si>
  <si>
    <t>Расходы на обеспечение развития материально-технической базы домов културы за счет средств местного бюжета</t>
  </si>
  <si>
    <t>01 2 01 L4673</t>
  </si>
  <si>
    <t>Основное мероприятие 2</t>
  </si>
  <si>
    <t>"Развитие библиотечного дела Моздокского района "</t>
  </si>
  <si>
    <t>01 2 02  00000</t>
  </si>
  <si>
    <t>Расходы на обеспечение деятельности МБУК "Моздокская централизованная библиотечная система" за счет республиканского бюджета</t>
  </si>
  <si>
    <t>01 2 02  24200</t>
  </si>
  <si>
    <t>Расходы на обеспечение деятельности МБУК "Моздокская централизованная библиотечная система" за счет местного бюджета</t>
  </si>
  <si>
    <t>01 2 02 61230</t>
  </si>
  <si>
    <t>01  2 02 61230</t>
  </si>
  <si>
    <t>01 2 02 6127 1</t>
  </si>
  <si>
    <t>Расходы на пополнение книжного фонда и периодических изданий библиотек Моздокского района за счет средств резервного фонда Главы РСО-Алания</t>
  </si>
  <si>
    <t>01 2 02 6128 0</t>
  </si>
  <si>
    <t>Расходы за счет субсидии на поддержу отраслей культуры из федерального бюджета (вышестоящих бюджетов)</t>
  </si>
  <si>
    <t>01 2 02 L5191</t>
  </si>
  <si>
    <t>1 2 02 L5191</t>
  </si>
  <si>
    <t xml:space="preserve">Расходы за счет субсидии на поддержу отраслей культуры из республиканского бюджета </t>
  </si>
  <si>
    <t>01 2 02 L5192</t>
  </si>
  <si>
    <t xml:space="preserve">Расходы за счет субсидии на поддержу отраслей культуры из местного бюджета </t>
  </si>
  <si>
    <t>01 2 02 L5193</t>
  </si>
  <si>
    <t>Основное мероприятие 3</t>
  </si>
  <si>
    <t>"Охрана и использование объектов культурного наследия"</t>
  </si>
  <si>
    <t>01 2 03 00000</t>
  </si>
  <si>
    <t>Расходы на содержание, обустройство и востановление объектов культурного наследия за счет вышестоящего бюджета</t>
  </si>
  <si>
    <t>0804</t>
  </si>
  <si>
    <t>01 2 03 L2991</t>
  </si>
  <si>
    <t>Расходы на содержание, обустройство и востановление объектов культурного наследия за счет местного бюджета</t>
  </si>
  <si>
    <t>01 2 03 L2993</t>
  </si>
  <si>
    <t>Подпрограмма 3</t>
  </si>
  <si>
    <t>"Обеспечение условий для реализации муниципальной  программы "Развитие культуры Моздокского района" на 2015-2020 годы</t>
  </si>
  <si>
    <t>01 3 00 0000</t>
  </si>
  <si>
    <t>"Обеспечение деятельности  Отдела по вопросам культуры Администрации местного самоуправления Моздокского района "</t>
  </si>
  <si>
    <t>0 1 3  01  00000</t>
  </si>
  <si>
    <t>Расходы на оплату труда работников органов местного самоуправления</t>
  </si>
  <si>
    <t>01 3  01  00110</t>
  </si>
  <si>
    <t>000</t>
  </si>
  <si>
    <t>Расходы на обеспечение функций органов местного самоуправления</t>
  </si>
  <si>
    <t>01 3 01  00190</t>
  </si>
  <si>
    <t xml:space="preserve">Расходы на обеспечение деятельности прочих учреждений культуры </t>
  </si>
  <si>
    <t>01 3 01 00590</t>
  </si>
  <si>
    <t>01 3 01  00590</t>
  </si>
  <si>
    <t>Расходы на Обеспечение содержания здания Моздокского музея краеведения</t>
  </si>
  <si>
    <t>01 3 01 01590</t>
  </si>
  <si>
    <t>01  3 01 01590</t>
  </si>
  <si>
    <t>Расходы на обеспечения мероприятий по информированию населения в части оперативного освещения деятельности органов власти местного самоуправления</t>
  </si>
  <si>
    <t>00 0 00 00000</t>
  </si>
  <si>
    <t>01 4 6124</t>
  </si>
  <si>
    <t xml:space="preserve">   </t>
  </si>
  <si>
    <t>Приложение №1</t>
  </si>
  <si>
    <t>к муниципальной программе "Развитие культуры Моздокского районана 2015-2021г.г."</t>
  </si>
  <si>
    <t>Информация</t>
  </si>
  <si>
    <t>об источниках финансирования в случае привлечения средств федерального бюджета, местных бюджетов, бюджетов государственных внебюджетных фондов, иных внебюджетных источников, а также в случае участия в реализации государственной программы муниципальных образований</t>
  </si>
  <si>
    <t xml:space="preserve"> "Развитие культуры Моздокского района на 2015-2021 годы"</t>
  </si>
  <si>
    <t>(наименование муниципальной программы)</t>
  </si>
  <si>
    <t>№ п/п</t>
  </si>
  <si>
    <t xml:space="preserve">Наименование муниципальной программы, подпрограммы, республиканской целевой программы </t>
  </si>
  <si>
    <t>Источники ресурсного обеспечения</t>
  </si>
  <si>
    <t>Оценка расходов (тыс. руб.), годы</t>
  </si>
  <si>
    <t xml:space="preserve">2015-2020 </t>
  </si>
  <si>
    <t>4</t>
  </si>
  <si>
    <t>5</t>
  </si>
  <si>
    <t>6</t>
  </si>
  <si>
    <t>7</t>
  </si>
  <si>
    <t>Муниципальная программа</t>
  </si>
  <si>
    <t>Всего</t>
  </si>
  <si>
    <t>вышестоящий бюджет (фед и рес) субсидии, субвенции, иные межбюджетные трансферты)</t>
  </si>
  <si>
    <t xml:space="preserve">местный бюджет (при участии муниципальных образований в реализации государственной программы) </t>
  </si>
  <si>
    <t xml:space="preserve">государственные внебюджетные фонды Российской Федерации </t>
  </si>
  <si>
    <t>территориальные государственные внебюджетные фонды</t>
  </si>
  <si>
    <t>иные внебюджетные источники</t>
  </si>
  <si>
    <t xml:space="preserve">  </t>
  </si>
  <si>
    <t>Расходы на пополнение библиотеки с.Терское книжными фондами и периодическими изданиями за счет средств резервного фонда Главы РСО-Алания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</si>
</sst>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\ _₽"/>
    <numFmt numFmtId="165" formatCode="#,##0.0"/>
    <numFmt numFmtId="166" formatCode="#,##0.0_р_."/>
    <numFmt numFmtId="167" formatCode="#,##0\ _₽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0" fontId="6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6" fontId="7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/>
    <xf numFmtId="0" fontId="8" fillId="0" borderId="0" xfId="0" applyFont="1" applyFill="1" applyAlignment="1">
      <alignment vertical="center"/>
    </xf>
    <xf numFmtId="164" fontId="10" fillId="0" borderId="0" xfId="0" applyNumberFormat="1" applyFont="1" applyFill="1" applyAlignment="1"/>
    <xf numFmtId="0" fontId="10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/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0" fontId="7" fillId="0" borderId="1" xfId="0" applyFont="1" applyFill="1" applyBorder="1"/>
    <xf numFmtId="0" fontId="10" fillId="3" borderId="1" xfId="0" applyFont="1" applyFill="1" applyBorder="1" applyAlignment="1">
      <alignment vertical="center" wrapText="1"/>
    </xf>
    <xf numFmtId="166" fontId="10" fillId="4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r.otdel-1\Downloads\&#1056;&#1077;&#1089;&#1091;&#1088;&#1089;&#1085;&#1086;&#1077;%20&#1086;&#1073;&#1077;&#1089;&#1087;&#1077;&#1095;&#1077;&#1085;&#1080;&#1077;%20&#1082;%20&#1055;&#1088;&#1086;&#1075;&#1088;&#1072;&#1084;&#1084;&#1077;%20&#8470;1%20&#1088;&#1072;&#1079;&#1074;&#1080;&#1090;&#1080;&#1077;%20&#1082;&#1091;&#1083;&#1100;&#1090;&#1091;&#1088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8"/>
      <sheetName val="табл.9"/>
      <sheetName val="таб.8 31.12.2021"/>
      <sheetName val="таб.9 31.12.2021"/>
    </sheetNames>
    <sheetDataSet>
      <sheetData sheetId="0">
        <row r="13">
          <cell r="I13">
            <v>0</v>
          </cell>
          <cell r="J13">
            <v>8405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I14">
            <v>20069.560000000001</v>
          </cell>
          <cell r="J14">
            <v>11862.6</v>
          </cell>
          <cell r="K14">
            <v>21342.400000000001</v>
          </cell>
          <cell r="L14">
            <v>26561</v>
          </cell>
          <cell r="M14">
            <v>26236.6</v>
          </cell>
          <cell r="N14">
            <v>26659.7</v>
          </cell>
          <cell r="O14">
            <v>31672.400000000001</v>
          </cell>
          <cell r="P14">
            <v>23709.1</v>
          </cell>
          <cell r="Q14">
            <v>23492.799999999999</v>
          </cell>
        </row>
        <row r="15">
          <cell r="O15">
            <v>40.4</v>
          </cell>
        </row>
        <row r="16">
          <cell r="N16">
            <v>7366.4</v>
          </cell>
        </row>
        <row r="17">
          <cell r="N17">
            <v>1</v>
          </cell>
        </row>
        <row r="20">
          <cell r="I20">
            <v>6306</v>
          </cell>
          <cell r="J20">
            <v>6466</v>
          </cell>
          <cell r="K20">
            <v>8535.4</v>
          </cell>
          <cell r="L20">
            <v>9923.1</v>
          </cell>
          <cell r="M20">
            <v>10332</v>
          </cell>
          <cell r="N20">
            <v>10182.1</v>
          </cell>
          <cell r="O20">
            <v>11673.6</v>
          </cell>
          <cell r="P20">
            <v>6936</v>
          </cell>
          <cell r="Q20">
            <v>6502.5</v>
          </cell>
        </row>
        <row r="21">
          <cell r="I21">
            <v>2599.1</v>
          </cell>
          <cell r="J21">
            <v>2732.1</v>
          </cell>
          <cell r="K21">
            <v>2854.4</v>
          </cell>
          <cell r="L21">
            <v>2442.4</v>
          </cell>
          <cell r="M21">
            <v>3578.8</v>
          </cell>
          <cell r="N21">
            <v>2924.7</v>
          </cell>
          <cell r="O21">
            <v>3660.4</v>
          </cell>
          <cell r="P21">
            <v>2188.1</v>
          </cell>
          <cell r="Q21">
            <v>2255.8000000000002</v>
          </cell>
        </row>
        <row r="22">
          <cell r="O22">
            <v>31.8</v>
          </cell>
        </row>
        <row r="23">
          <cell r="N23">
            <v>800.7</v>
          </cell>
          <cell r="O23">
            <v>198.1</v>
          </cell>
        </row>
        <row r="24">
          <cell r="N24">
            <v>2</v>
          </cell>
          <cell r="O24">
            <v>1.9</v>
          </cell>
          <cell r="P24">
            <v>2</v>
          </cell>
          <cell r="Q24">
            <v>2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I27">
            <v>12493.3</v>
          </cell>
          <cell r="J27">
            <v>12648.4</v>
          </cell>
          <cell r="K27">
            <v>13378.2</v>
          </cell>
          <cell r="L27">
            <v>19827.8</v>
          </cell>
          <cell r="M27">
            <v>15803.7</v>
          </cell>
          <cell r="N27">
            <v>14876.2</v>
          </cell>
          <cell r="O27">
            <v>18990.900000000001</v>
          </cell>
          <cell r="P27">
            <v>14974.3</v>
          </cell>
          <cell r="Q27">
            <v>13805.8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42.2</v>
          </cell>
        </row>
        <row r="29">
          <cell r="N29">
            <v>300</v>
          </cell>
        </row>
        <row r="30">
          <cell r="O30">
            <v>200</v>
          </cell>
        </row>
        <row r="31">
          <cell r="K31">
            <v>103.3</v>
          </cell>
          <cell r="L31">
            <v>102.4</v>
          </cell>
          <cell r="M31">
            <v>106.8</v>
          </cell>
          <cell r="N31">
            <v>69.900000000000006</v>
          </cell>
        </row>
        <row r="32">
          <cell r="O32">
            <v>475.5</v>
          </cell>
        </row>
        <row r="33">
          <cell r="L33">
            <v>7.7</v>
          </cell>
          <cell r="M33">
            <v>8</v>
          </cell>
        </row>
        <row r="34">
          <cell r="L34">
            <v>0.5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</row>
        <row r="36">
          <cell r="N36">
            <v>1317.5</v>
          </cell>
        </row>
        <row r="37">
          <cell r="N37">
            <v>2.2000000000000002</v>
          </cell>
        </row>
        <row r="38">
          <cell r="I38">
            <v>4024.6000000000004</v>
          </cell>
          <cell r="J38">
            <v>4135.0999999999995</v>
          </cell>
          <cell r="K38">
            <v>4000.3</v>
          </cell>
          <cell r="L38">
            <v>3772.4999999999995</v>
          </cell>
          <cell r="M38">
            <v>4466.1000000000004</v>
          </cell>
          <cell r="N38">
            <v>5636.8</v>
          </cell>
          <cell r="O38">
            <v>5358.9000000000005</v>
          </cell>
          <cell r="P38">
            <v>4685.8999999999996</v>
          </cell>
          <cell r="Q38">
            <v>4694.8999999999996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topLeftCell="A46" workbookViewId="0">
      <selection activeCell="C20" sqref="C20:C24"/>
    </sheetView>
  </sheetViews>
  <sheetFormatPr defaultColWidth="9.140625" defaultRowHeight="12.75" x14ac:dyDescent="0.2"/>
  <cols>
    <col min="1" max="1" width="22.28515625" style="1" customWidth="1"/>
    <col min="2" max="2" width="34.42578125" style="2" customWidth="1"/>
    <col min="3" max="3" width="30.85546875" style="75" customWidth="1"/>
    <col min="4" max="5" width="6.42578125" style="2" customWidth="1"/>
    <col min="6" max="6" width="13.7109375" style="2" customWidth="1"/>
    <col min="7" max="7" width="6.28515625" style="2" customWidth="1"/>
    <col min="8" max="8" width="10.5703125" style="3" customWidth="1"/>
    <col min="9" max="15" width="9.140625" style="3" customWidth="1"/>
    <col min="16" max="16" width="9.140625" style="10" customWidth="1"/>
    <col min="17" max="17" width="9.28515625" style="4" bestFit="1" customWidth="1"/>
    <col min="18" max="16384" width="9.140625" style="2"/>
  </cols>
  <sheetData>
    <row r="1" spans="1:18" ht="15" customHeight="1" x14ac:dyDescent="0.2">
      <c r="J1" s="111" t="s">
        <v>0</v>
      </c>
      <c r="K1" s="111"/>
      <c r="L1" s="111"/>
      <c r="M1" s="111"/>
      <c r="N1" s="111"/>
      <c r="O1" s="111"/>
      <c r="P1" s="111"/>
    </row>
    <row r="2" spans="1:18" ht="15" customHeight="1" x14ac:dyDescent="0.2">
      <c r="H2" s="5"/>
      <c r="I2" s="5"/>
      <c r="J2" s="111" t="s">
        <v>1</v>
      </c>
      <c r="K2" s="111"/>
      <c r="L2" s="111"/>
      <c r="M2" s="111"/>
      <c r="N2" s="111"/>
      <c r="O2" s="111"/>
      <c r="P2" s="111"/>
    </row>
    <row r="3" spans="1:18" ht="27.75" customHeight="1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8" ht="15.75" x14ac:dyDescent="0.25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8" ht="15.75" x14ac:dyDescent="0.25">
      <c r="A5" s="92" t="s">
        <v>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8" x14ac:dyDescent="0.2">
      <c r="A6" s="6"/>
      <c r="B6" s="7"/>
      <c r="C6" s="76"/>
      <c r="D6" s="7"/>
      <c r="E6" s="9"/>
      <c r="F6" s="7"/>
      <c r="G6" s="7"/>
      <c r="H6" s="8"/>
      <c r="I6" s="8"/>
      <c r="J6" s="8"/>
      <c r="K6" s="8"/>
    </row>
    <row r="7" spans="1:18" ht="13.15" customHeight="1" x14ac:dyDescent="0.2">
      <c r="A7" s="93" t="s">
        <v>5</v>
      </c>
      <c r="B7" s="93" t="s">
        <v>6</v>
      </c>
      <c r="C7" s="94" t="s">
        <v>7</v>
      </c>
      <c r="D7" s="95" t="s">
        <v>8</v>
      </c>
      <c r="E7" s="95"/>
      <c r="F7" s="95"/>
      <c r="G7" s="95"/>
      <c r="H7" s="81" t="s">
        <v>9</v>
      </c>
      <c r="I7" s="81"/>
      <c r="J7" s="81"/>
      <c r="K7" s="81"/>
      <c r="L7" s="81"/>
      <c r="M7" s="81"/>
      <c r="N7" s="81"/>
      <c r="O7" s="81"/>
      <c r="P7" s="81"/>
      <c r="Q7" s="81"/>
    </row>
    <row r="8" spans="1:18" ht="88.9" customHeight="1" x14ac:dyDescent="0.2">
      <c r="A8" s="93"/>
      <c r="B8" s="93"/>
      <c r="C8" s="94"/>
      <c r="D8" s="11" t="s">
        <v>10</v>
      </c>
      <c r="E8" s="12" t="s">
        <v>11</v>
      </c>
      <c r="F8" s="11" t="s">
        <v>12</v>
      </c>
      <c r="G8" s="11" t="s">
        <v>13</v>
      </c>
      <c r="H8" s="11" t="s">
        <v>14</v>
      </c>
      <c r="I8" s="11">
        <v>2015</v>
      </c>
      <c r="J8" s="11">
        <v>2016</v>
      </c>
      <c r="K8" s="11">
        <v>2017</v>
      </c>
      <c r="L8" s="13">
        <v>2018</v>
      </c>
      <c r="M8" s="13">
        <v>2019</v>
      </c>
      <c r="N8" s="13">
        <v>2020</v>
      </c>
      <c r="O8" s="13">
        <v>2021</v>
      </c>
      <c r="P8" s="13">
        <v>2022</v>
      </c>
      <c r="Q8" s="80">
        <v>2023</v>
      </c>
    </row>
    <row r="9" spans="1:18" x14ac:dyDescent="0.2">
      <c r="A9" s="11">
        <v>1</v>
      </c>
      <c r="B9" s="11">
        <v>2</v>
      </c>
      <c r="C9" s="77">
        <v>3</v>
      </c>
      <c r="D9" s="11">
        <v>4</v>
      </c>
      <c r="E9" s="12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3">
        <v>15</v>
      </c>
      <c r="P9" s="15">
        <v>16</v>
      </c>
      <c r="Q9" s="80">
        <v>17</v>
      </c>
    </row>
    <row r="10" spans="1:18" ht="34.15" customHeight="1" x14ac:dyDescent="0.2">
      <c r="A10" s="16" t="s">
        <v>15</v>
      </c>
      <c r="B10" s="17" t="s">
        <v>16</v>
      </c>
      <c r="C10" s="78" t="s">
        <v>17</v>
      </c>
      <c r="D10" s="18">
        <v>543</v>
      </c>
      <c r="E10" s="19" t="s">
        <v>18</v>
      </c>
      <c r="F10" s="18" t="s">
        <v>18</v>
      </c>
      <c r="G10" s="18" t="s">
        <v>18</v>
      </c>
      <c r="H10" s="20">
        <f>H11+H18+H38</f>
        <v>510864.66000000003</v>
      </c>
      <c r="I10" s="20">
        <f>I11+I18+I38</f>
        <v>45492.560000000005</v>
      </c>
      <c r="J10" s="20">
        <f t="shared" ref="J10:Q10" si="0">J11+J18+J38</f>
        <v>46249.2</v>
      </c>
      <c r="K10" s="20">
        <f t="shared" si="0"/>
        <v>50214</v>
      </c>
      <c r="L10" s="20">
        <f t="shared" si="0"/>
        <v>62637.4</v>
      </c>
      <c r="M10" s="20">
        <f t="shared" si="0"/>
        <v>60532.999999999993</v>
      </c>
      <c r="N10" s="20">
        <f t="shared" si="0"/>
        <v>70140.2</v>
      </c>
      <c r="O10" s="21">
        <f t="shared" si="0"/>
        <v>72347.100000000006</v>
      </c>
      <c r="P10" s="20">
        <f t="shared" si="0"/>
        <v>52496.4</v>
      </c>
      <c r="Q10" s="20">
        <f t="shared" si="0"/>
        <v>50754.799999999996</v>
      </c>
      <c r="R10" s="22"/>
    </row>
    <row r="11" spans="1:18" ht="48" customHeight="1" x14ac:dyDescent="0.2">
      <c r="A11" s="16" t="s">
        <v>19</v>
      </c>
      <c r="B11" s="23" t="s">
        <v>20</v>
      </c>
      <c r="C11" s="78" t="s">
        <v>21</v>
      </c>
      <c r="D11" s="18">
        <v>543</v>
      </c>
      <c r="E11" s="19" t="s">
        <v>22</v>
      </c>
      <c r="F11" s="18" t="s">
        <v>23</v>
      </c>
      <c r="G11" s="18" t="s">
        <v>22</v>
      </c>
      <c r="H11" s="20">
        <f>I11+J11+K11+L11+N11+M11+O11+P11+Q11</f>
        <v>227418.96</v>
      </c>
      <c r="I11" s="20">
        <f t="shared" ref="I11:Q11" si="1">I12</f>
        <v>20069.560000000001</v>
      </c>
      <c r="J11" s="20">
        <f t="shared" si="1"/>
        <v>20267.599999999999</v>
      </c>
      <c r="K11" s="20">
        <f t="shared" si="1"/>
        <v>21342.400000000001</v>
      </c>
      <c r="L11" s="24">
        <f t="shared" si="1"/>
        <v>26561</v>
      </c>
      <c r="M11" s="24">
        <f t="shared" si="1"/>
        <v>26236.6</v>
      </c>
      <c r="N11" s="24">
        <f t="shared" si="1"/>
        <v>34027.1</v>
      </c>
      <c r="O11" s="24">
        <f t="shared" si="1"/>
        <v>31712.800000000003</v>
      </c>
      <c r="P11" s="24">
        <f t="shared" si="1"/>
        <v>23709.1</v>
      </c>
      <c r="Q11" s="24">
        <f t="shared" si="1"/>
        <v>23492.799999999999</v>
      </c>
    </row>
    <row r="12" spans="1:18" ht="28.9" customHeight="1" x14ac:dyDescent="0.2">
      <c r="A12" s="25" t="s">
        <v>24</v>
      </c>
      <c r="B12" s="26" t="s">
        <v>25</v>
      </c>
      <c r="C12" s="78" t="s">
        <v>21</v>
      </c>
      <c r="D12" s="18">
        <v>543</v>
      </c>
      <c r="E12" s="19"/>
      <c r="F12" s="18" t="s">
        <v>26</v>
      </c>
      <c r="G12" s="18"/>
      <c r="H12" s="20">
        <f t="shared" ref="H12:H63" si="2">I12+J12+K12+L12+N12+M12+O12+P12+Q12</f>
        <v>227418.96</v>
      </c>
      <c r="I12" s="20">
        <f t="shared" ref="I12:M12" si="3">I13+I14+I16+I17</f>
        <v>20069.560000000001</v>
      </c>
      <c r="J12" s="20">
        <f t="shared" si="3"/>
        <v>20267.599999999999</v>
      </c>
      <c r="K12" s="20">
        <f t="shared" si="3"/>
        <v>21342.400000000001</v>
      </c>
      <c r="L12" s="20">
        <f t="shared" si="3"/>
        <v>26561</v>
      </c>
      <c r="M12" s="20">
        <f t="shared" si="3"/>
        <v>26236.6</v>
      </c>
      <c r="N12" s="20">
        <f>N13+N14+N16+N17</f>
        <v>34027.1</v>
      </c>
      <c r="O12" s="20">
        <f>O13+O14+O16+O17+O15</f>
        <v>31712.800000000003</v>
      </c>
      <c r="P12" s="20">
        <f t="shared" ref="P12:Q12" si="4">P13+P14+P16+P17</f>
        <v>23709.1</v>
      </c>
      <c r="Q12" s="24">
        <f t="shared" si="4"/>
        <v>23492.799999999999</v>
      </c>
    </row>
    <row r="13" spans="1:18" ht="76.150000000000006" customHeight="1" x14ac:dyDescent="0.2">
      <c r="A13" s="91" t="s">
        <v>27</v>
      </c>
      <c r="B13" s="27" t="s">
        <v>28</v>
      </c>
      <c r="C13" s="85" t="s">
        <v>29</v>
      </c>
      <c r="D13" s="11">
        <v>543</v>
      </c>
      <c r="E13" s="12" t="s">
        <v>30</v>
      </c>
      <c r="F13" s="11" t="s">
        <v>31</v>
      </c>
      <c r="G13" s="11">
        <v>611</v>
      </c>
      <c r="H13" s="20">
        <f t="shared" si="2"/>
        <v>8405</v>
      </c>
      <c r="I13" s="28">
        <v>0</v>
      </c>
      <c r="J13" s="28">
        <v>8405</v>
      </c>
      <c r="K13" s="28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/>
    </row>
    <row r="14" spans="1:18" ht="53.45" customHeight="1" x14ac:dyDescent="0.2">
      <c r="A14" s="91"/>
      <c r="B14" s="82" t="s">
        <v>32</v>
      </c>
      <c r="C14" s="86"/>
      <c r="D14" s="11">
        <v>543</v>
      </c>
      <c r="E14" s="12" t="s">
        <v>33</v>
      </c>
      <c r="F14" s="11" t="s">
        <v>34</v>
      </c>
      <c r="G14" s="11">
        <v>611</v>
      </c>
      <c r="H14" s="20">
        <f t="shared" si="2"/>
        <v>211606.15999999997</v>
      </c>
      <c r="I14" s="28">
        <v>20069.560000000001</v>
      </c>
      <c r="J14" s="28">
        <v>11862.6</v>
      </c>
      <c r="K14" s="28">
        <v>21342.400000000001</v>
      </c>
      <c r="L14" s="14">
        <v>26561</v>
      </c>
      <c r="M14" s="14">
        <v>26236.6</v>
      </c>
      <c r="N14" s="14">
        <v>26659.7</v>
      </c>
      <c r="O14" s="29">
        <v>31672.400000000001</v>
      </c>
      <c r="P14" s="14">
        <v>23709.1</v>
      </c>
      <c r="Q14" s="14">
        <v>23492.799999999999</v>
      </c>
    </row>
    <row r="15" spans="1:18" ht="53.45" customHeight="1" x14ac:dyDescent="0.2">
      <c r="A15" s="30"/>
      <c r="B15" s="84"/>
      <c r="C15" s="86"/>
      <c r="D15" s="11">
        <v>543</v>
      </c>
      <c r="E15" s="12" t="s">
        <v>33</v>
      </c>
      <c r="F15" s="11" t="s">
        <v>34</v>
      </c>
      <c r="G15" s="11">
        <v>612</v>
      </c>
      <c r="H15" s="20">
        <f t="shared" si="2"/>
        <v>40.4</v>
      </c>
      <c r="I15" s="28"/>
      <c r="J15" s="28"/>
      <c r="K15" s="28"/>
      <c r="L15" s="14"/>
      <c r="M15" s="14"/>
      <c r="N15" s="14"/>
      <c r="O15" s="29">
        <v>40.4</v>
      </c>
      <c r="P15" s="14"/>
      <c r="Q15" s="14"/>
    </row>
    <row r="16" spans="1:18" ht="53.45" customHeight="1" x14ac:dyDescent="0.2">
      <c r="A16" s="30"/>
      <c r="B16" s="27" t="s">
        <v>35</v>
      </c>
      <c r="C16" s="86"/>
      <c r="D16" s="11">
        <v>543</v>
      </c>
      <c r="E16" s="12" t="s">
        <v>33</v>
      </c>
      <c r="F16" s="31" t="s">
        <v>36</v>
      </c>
      <c r="G16" s="11">
        <v>611</v>
      </c>
      <c r="H16" s="20">
        <f t="shared" si="2"/>
        <v>7366.4</v>
      </c>
      <c r="I16" s="28"/>
      <c r="J16" s="28"/>
      <c r="K16" s="28"/>
      <c r="L16" s="14"/>
      <c r="M16" s="14"/>
      <c r="N16" s="14">
        <v>7366.4</v>
      </c>
      <c r="O16" s="14"/>
      <c r="P16" s="14"/>
      <c r="Q16" s="14"/>
    </row>
    <row r="17" spans="1:17" ht="53.45" customHeight="1" x14ac:dyDescent="0.2">
      <c r="A17" s="30"/>
      <c r="B17" s="27" t="s">
        <v>37</v>
      </c>
      <c r="C17" s="87"/>
      <c r="D17" s="11">
        <v>543</v>
      </c>
      <c r="E17" s="12" t="s">
        <v>33</v>
      </c>
      <c r="F17" s="31" t="s">
        <v>38</v>
      </c>
      <c r="G17" s="11">
        <v>611</v>
      </c>
      <c r="H17" s="20">
        <f t="shared" si="2"/>
        <v>1</v>
      </c>
      <c r="I17" s="28"/>
      <c r="J17" s="28"/>
      <c r="K17" s="28"/>
      <c r="L17" s="14"/>
      <c r="M17" s="14"/>
      <c r="N17" s="14">
        <v>1</v>
      </c>
      <c r="O17" s="14"/>
      <c r="P17" s="14"/>
      <c r="Q17" s="14"/>
    </row>
    <row r="18" spans="1:17" ht="39.6" customHeight="1" x14ac:dyDescent="0.2">
      <c r="A18" s="16" t="s">
        <v>39</v>
      </c>
      <c r="B18" s="16" t="s">
        <v>40</v>
      </c>
      <c r="C18" s="78" t="s">
        <v>21</v>
      </c>
      <c r="D18" s="18">
        <v>543</v>
      </c>
      <c r="E18" s="19" t="s">
        <v>22</v>
      </c>
      <c r="F18" s="18" t="s">
        <v>41</v>
      </c>
      <c r="G18" s="18" t="s">
        <v>22</v>
      </c>
      <c r="H18" s="20">
        <f t="shared" si="2"/>
        <v>242670.6</v>
      </c>
      <c r="I18" s="20">
        <f t="shared" ref="I18:M18" si="5">I19+I25+I35</f>
        <v>21398.400000000001</v>
      </c>
      <c r="J18" s="20">
        <f t="shared" si="5"/>
        <v>21846.5</v>
      </c>
      <c r="K18" s="20">
        <f t="shared" si="5"/>
        <v>24871.3</v>
      </c>
      <c r="L18" s="20">
        <f t="shared" si="5"/>
        <v>32303.9</v>
      </c>
      <c r="M18" s="20">
        <f t="shared" si="5"/>
        <v>29830.3</v>
      </c>
      <c r="N18" s="20">
        <f>N19+N25+N35</f>
        <v>30476.3</v>
      </c>
      <c r="O18" s="20">
        <f t="shared" ref="O18:Q18" si="6">O19+O25+O35</f>
        <v>35275.4</v>
      </c>
      <c r="P18" s="20">
        <f t="shared" si="6"/>
        <v>24101.4</v>
      </c>
      <c r="Q18" s="24">
        <f t="shared" si="6"/>
        <v>22567.1</v>
      </c>
    </row>
    <row r="19" spans="1:17" ht="39.6" customHeight="1" x14ac:dyDescent="0.2">
      <c r="A19" s="25" t="s">
        <v>24</v>
      </c>
      <c r="B19" s="16" t="s">
        <v>42</v>
      </c>
      <c r="C19" s="78" t="s">
        <v>21</v>
      </c>
      <c r="D19" s="18">
        <v>543</v>
      </c>
      <c r="E19" s="19" t="s">
        <v>22</v>
      </c>
      <c r="F19" s="18" t="s">
        <v>43</v>
      </c>
      <c r="G19" s="18" t="s">
        <v>22</v>
      </c>
      <c r="H19" s="20">
        <f t="shared" si="2"/>
        <v>103131.00000000001</v>
      </c>
      <c r="I19" s="20">
        <f>I20+I21</f>
        <v>8905.1</v>
      </c>
      <c r="J19" s="20">
        <f t="shared" ref="J19:M19" si="7">J20+J21</f>
        <v>9198.1</v>
      </c>
      <c r="K19" s="20">
        <f t="shared" si="7"/>
        <v>11389.8</v>
      </c>
      <c r="L19" s="20">
        <f t="shared" si="7"/>
        <v>12365.5</v>
      </c>
      <c r="M19" s="20">
        <f t="shared" si="7"/>
        <v>13910.8</v>
      </c>
      <c r="N19" s="20">
        <f>N20+N21+N23+N24</f>
        <v>13909.5</v>
      </c>
      <c r="O19" s="20">
        <f>O20+O21+O23+O24+O22</f>
        <v>15565.8</v>
      </c>
      <c r="P19" s="20">
        <f t="shared" ref="P19:Q19" si="8">P20+P21+P23+P24</f>
        <v>9126.1</v>
      </c>
      <c r="Q19" s="20">
        <f t="shared" si="8"/>
        <v>8760.2999999999993</v>
      </c>
    </row>
    <row r="20" spans="1:17" ht="51.6" customHeight="1" x14ac:dyDescent="0.2">
      <c r="A20" s="82" t="s">
        <v>27</v>
      </c>
      <c r="B20" s="27" t="s">
        <v>44</v>
      </c>
      <c r="C20" s="85" t="s">
        <v>29</v>
      </c>
      <c r="D20" s="11">
        <v>543</v>
      </c>
      <c r="E20" s="12" t="s">
        <v>45</v>
      </c>
      <c r="F20" s="11" t="s">
        <v>46</v>
      </c>
      <c r="G20" s="11">
        <v>611</v>
      </c>
      <c r="H20" s="20">
        <f t="shared" si="2"/>
        <v>76856.7</v>
      </c>
      <c r="I20" s="28">
        <v>6306</v>
      </c>
      <c r="J20" s="28">
        <v>6466</v>
      </c>
      <c r="K20" s="28">
        <v>8535.4</v>
      </c>
      <c r="L20" s="14">
        <v>9923.1</v>
      </c>
      <c r="M20" s="14">
        <v>10332</v>
      </c>
      <c r="N20" s="14">
        <v>10182.1</v>
      </c>
      <c r="O20" s="29">
        <v>11673.6</v>
      </c>
      <c r="P20" s="14">
        <v>6936</v>
      </c>
      <c r="Q20" s="14">
        <v>6502.5</v>
      </c>
    </row>
    <row r="21" spans="1:17" ht="61.5" customHeight="1" x14ac:dyDescent="0.2">
      <c r="A21" s="83"/>
      <c r="B21" s="82" t="s">
        <v>47</v>
      </c>
      <c r="C21" s="86"/>
      <c r="D21" s="11">
        <v>543</v>
      </c>
      <c r="E21" s="12" t="s">
        <v>45</v>
      </c>
      <c r="F21" s="11" t="s">
        <v>48</v>
      </c>
      <c r="G21" s="11">
        <v>611</v>
      </c>
      <c r="H21" s="20">
        <f t="shared" si="2"/>
        <v>25235.8</v>
      </c>
      <c r="I21" s="28">
        <v>2599.1</v>
      </c>
      <c r="J21" s="28">
        <v>2732.1</v>
      </c>
      <c r="K21" s="28">
        <v>2854.4</v>
      </c>
      <c r="L21" s="14">
        <v>2442.4</v>
      </c>
      <c r="M21" s="14">
        <v>3578.8</v>
      </c>
      <c r="N21" s="14">
        <v>2924.7</v>
      </c>
      <c r="O21" s="29">
        <v>3660.4</v>
      </c>
      <c r="P21" s="14">
        <v>2188.1</v>
      </c>
      <c r="Q21" s="14">
        <v>2255.8000000000002</v>
      </c>
    </row>
    <row r="22" spans="1:17" ht="51.6" customHeight="1" x14ac:dyDescent="0.2">
      <c r="A22" s="83"/>
      <c r="B22" s="84"/>
      <c r="C22" s="86"/>
      <c r="D22" s="11">
        <v>543</v>
      </c>
      <c r="E22" s="12" t="s">
        <v>45</v>
      </c>
      <c r="F22" s="11" t="s">
        <v>48</v>
      </c>
      <c r="G22" s="11">
        <v>612</v>
      </c>
      <c r="H22" s="20">
        <f t="shared" si="2"/>
        <v>31.8</v>
      </c>
      <c r="I22" s="28"/>
      <c r="J22" s="28"/>
      <c r="K22" s="28"/>
      <c r="L22" s="14"/>
      <c r="M22" s="14"/>
      <c r="N22" s="14"/>
      <c r="O22" s="29">
        <v>31.8</v>
      </c>
      <c r="P22" s="14"/>
      <c r="Q22" s="14"/>
    </row>
    <row r="23" spans="1:17" ht="51.6" customHeight="1" x14ac:dyDescent="0.2">
      <c r="A23" s="83"/>
      <c r="B23" s="30" t="s">
        <v>49</v>
      </c>
      <c r="C23" s="86"/>
      <c r="D23" s="11">
        <v>543</v>
      </c>
      <c r="E23" s="12" t="s">
        <v>45</v>
      </c>
      <c r="F23" s="11" t="s">
        <v>50</v>
      </c>
      <c r="G23" s="11">
        <v>612</v>
      </c>
      <c r="H23" s="20">
        <f t="shared" si="2"/>
        <v>998.80000000000007</v>
      </c>
      <c r="I23" s="28"/>
      <c r="J23" s="28"/>
      <c r="K23" s="28"/>
      <c r="L23" s="14"/>
      <c r="M23" s="14"/>
      <c r="N23" s="14">
        <v>800.7</v>
      </c>
      <c r="O23" s="29">
        <v>198.1</v>
      </c>
      <c r="P23" s="14"/>
      <c r="Q23" s="14"/>
    </row>
    <row r="24" spans="1:17" ht="51.6" customHeight="1" x14ac:dyDescent="0.2">
      <c r="A24" s="84"/>
      <c r="B24" s="30" t="s">
        <v>51</v>
      </c>
      <c r="C24" s="87"/>
      <c r="D24" s="11">
        <v>543</v>
      </c>
      <c r="E24" s="12" t="s">
        <v>45</v>
      </c>
      <c r="F24" s="11" t="s">
        <v>52</v>
      </c>
      <c r="G24" s="11">
        <v>612</v>
      </c>
      <c r="H24" s="20">
        <f t="shared" si="2"/>
        <v>7.9</v>
      </c>
      <c r="I24" s="28"/>
      <c r="J24" s="28"/>
      <c r="K24" s="28"/>
      <c r="L24" s="14"/>
      <c r="M24" s="14"/>
      <c r="N24" s="14">
        <v>2</v>
      </c>
      <c r="O24" s="29">
        <v>1.9</v>
      </c>
      <c r="P24" s="14">
        <v>2</v>
      </c>
      <c r="Q24" s="14">
        <v>2</v>
      </c>
    </row>
    <row r="25" spans="1:17" ht="33.75" customHeight="1" x14ac:dyDescent="0.2">
      <c r="A25" s="25" t="s">
        <v>53</v>
      </c>
      <c r="B25" s="16" t="s">
        <v>54</v>
      </c>
      <c r="C25" s="78" t="s">
        <v>21</v>
      </c>
      <c r="D25" s="18">
        <v>543</v>
      </c>
      <c r="E25" s="19" t="s">
        <v>22</v>
      </c>
      <c r="F25" s="18" t="s">
        <v>55</v>
      </c>
      <c r="G25" s="18" t="s">
        <v>22</v>
      </c>
      <c r="H25" s="20">
        <f>H26+H27+H28+H31+H33+H34+H29</f>
        <v>137544.40000000002</v>
      </c>
      <c r="I25" s="20">
        <f>I26+I27+I28+I31+I33+I34+I29</f>
        <v>12493.3</v>
      </c>
      <c r="J25" s="20">
        <f t="shared" ref="J25:Q25" si="9">J26+J27+J28+J31+J33+J34+J29</f>
        <v>12648.4</v>
      </c>
      <c r="K25" s="20">
        <f t="shared" si="9"/>
        <v>13481.5</v>
      </c>
      <c r="L25" s="20">
        <f t="shared" si="9"/>
        <v>19938.400000000001</v>
      </c>
      <c r="M25" s="20">
        <f t="shared" si="9"/>
        <v>15919.5</v>
      </c>
      <c r="N25" s="20">
        <f t="shared" si="9"/>
        <v>15247.1</v>
      </c>
      <c r="O25" s="20">
        <f>O26+O27+O28+O31+O33+O34+O29+O30+O32</f>
        <v>19709.600000000002</v>
      </c>
      <c r="P25" s="20">
        <f t="shared" si="9"/>
        <v>14975.3</v>
      </c>
      <c r="Q25" s="20">
        <f t="shared" si="9"/>
        <v>13806.8</v>
      </c>
    </row>
    <row r="26" spans="1:17" ht="56.25" customHeight="1" x14ac:dyDescent="0.2">
      <c r="A26" s="82" t="s">
        <v>27</v>
      </c>
      <c r="B26" s="27" t="s">
        <v>56</v>
      </c>
      <c r="C26" s="85" t="s">
        <v>29</v>
      </c>
      <c r="D26" s="11">
        <v>543</v>
      </c>
      <c r="E26" s="32" t="s">
        <v>45</v>
      </c>
      <c r="F26" s="33" t="s">
        <v>57</v>
      </c>
      <c r="G26" s="11">
        <v>611</v>
      </c>
      <c r="H26" s="20">
        <f t="shared" si="2"/>
        <v>0</v>
      </c>
      <c r="I26" s="28">
        <v>0</v>
      </c>
      <c r="J26" s="28">
        <v>0</v>
      </c>
      <c r="K26" s="28">
        <v>0</v>
      </c>
      <c r="L26" s="14">
        <v>0</v>
      </c>
      <c r="M26" s="14">
        <v>0</v>
      </c>
      <c r="N26" s="14">
        <v>0</v>
      </c>
      <c r="O26" s="14"/>
      <c r="P26" s="14"/>
      <c r="Q26" s="14"/>
    </row>
    <row r="27" spans="1:17" ht="51.6" customHeight="1" x14ac:dyDescent="0.2">
      <c r="A27" s="83"/>
      <c r="B27" s="88" t="s">
        <v>58</v>
      </c>
      <c r="C27" s="86"/>
      <c r="D27" s="11">
        <v>543</v>
      </c>
      <c r="E27" s="12" t="s">
        <v>45</v>
      </c>
      <c r="F27" s="11" t="s">
        <v>59</v>
      </c>
      <c r="G27" s="11">
        <v>611</v>
      </c>
      <c r="H27" s="20">
        <f>I27+J27+K27+L27+N27+M27+O27+P27+Q27</f>
        <v>136798.6</v>
      </c>
      <c r="I27" s="28">
        <v>12493.3</v>
      </c>
      <c r="J27" s="28">
        <v>12648.4</v>
      </c>
      <c r="K27" s="28">
        <v>13378.2</v>
      </c>
      <c r="L27" s="14">
        <v>19827.8</v>
      </c>
      <c r="M27" s="14">
        <v>15803.7</v>
      </c>
      <c r="N27" s="14">
        <v>14876.2</v>
      </c>
      <c r="O27" s="29">
        <v>18990.900000000001</v>
      </c>
      <c r="P27" s="14">
        <v>14974.3</v>
      </c>
      <c r="Q27" s="14">
        <v>13805.8</v>
      </c>
    </row>
    <row r="28" spans="1:17" ht="37.15" customHeight="1" x14ac:dyDescent="0.2">
      <c r="A28" s="83"/>
      <c r="B28" s="89"/>
      <c r="C28" s="86"/>
      <c r="D28" s="11">
        <v>543</v>
      </c>
      <c r="E28" s="12" t="s">
        <v>45</v>
      </c>
      <c r="F28" s="31" t="s">
        <v>60</v>
      </c>
      <c r="G28" s="11">
        <v>612</v>
      </c>
      <c r="H28" s="20">
        <f t="shared" si="2"/>
        <v>42.2</v>
      </c>
      <c r="I28" s="28">
        <v>0</v>
      </c>
      <c r="J28" s="28">
        <v>0</v>
      </c>
      <c r="K28" s="28">
        <v>0</v>
      </c>
      <c r="L28" s="14">
        <v>0</v>
      </c>
      <c r="M28" s="14">
        <v>0</v>
      </c>
      <c r="N28" s="14">
        <v>0</v>
      </c>
      <c r="O28" s="29">
        <v>42.2</v>
      </c>
      <c r="P28" s="14"/>
      <c r="Q28" s="14"/>
    </row>
    <row r="29" spans="1:17" ht="66" customHeight="1" x14ac:dyDescent="0.2">
      <c r="A29" s="83"/>
      <c r="B29" s="34" t="s">
        <v>122</v>
      </c>
      <c r="C29" s="86"/>
      <c r="D29" s="11">
        <v>543</v>
      </c>
      <c r="E29" s="12" t="s">
        <v>45</v>
      </c>
      <c r="F29" s="31" t="s">
        <v>61</v>
      </c>
      <c r="G29" s="11">
        <v>612</v>
      </c>
      <c r="H29" s="20">
        <f t="shared" si="2"/>
        <v>300</v>
      </c>
      <c r="I29" s="28"/>
      <c r="J29" s="28"/>
      <c r="K29" s="28"/>
      <c r="L29" s="14"/>
      <c r="M29" s="14"/>
      <c r="N29" s="14">
        <v>300</v>
      </c>
      <c r="O29" s="14"/>
      <c r="P29" s="14"/>
      <c r="Q29" s="14"/>
    </row>
    <row r="30" spans="1:17" ht="66" customHeight="1" x14ac:dyDescent="0.2">
      <c r="A30" s="83"/>
      <c r="B30" s="34" t="s">
        <v>62</v>
      </c>
      <c r="C30" s="86"/>
      <c r="D30" s="11">
        <v>543</v>
      </c>
      <c r="E30" s="12" t="s">
        <v>45</v>
      </c>
      <c r="F30" s="31" t="s">
        <v>63</v>
      </c>
      <c r="G30" s="11">
        <v>612</v>
      </c>
      <c r="H30" s="20"/>
      <c r="I30" s="28"/>
      <c r="J30" s="28"/>
      <c r="K30" s="28"/>
      <c r="L30" s="14"/>
      <c r="M30" s="14"/>
      <c r="N30" s="14"/>
      <c r="O30" s="29">
        <v>200</v>
      </c>
      <c r="P30" s="14"/>
      <c r="Q30" s="14"/>
    </row>
    <row r="31" spans="1:17" ht="43.5" customHeight="1" x14ac:dyDescent="0.2">
      <c r="A31" s="83"/>
      <c r="B31" s="34" t="s">
        <v>64</v>
      </c>
      <c r="C31" s="86"/>
      <c r="D31" s="11">
        <v>543</v>
      </c>
      <c r="E31" s="12" t="s">
        <v>45</v>
      </c>
      <c r="F31" s="31" t="s">
        <v>65</v>
      </c>
      <c r="G31" s="11">
        <v>611</v>
      </c>
      <c r="H31" s="20">
        <f t="shared" si="2"/>
        <v>382.40000000000003</v>
      </c>
      <c r="I31" s="28"/>
      <c r="J31" s="28"/>
      <c r="K31" s="28">
        <v>103.3</v>
      </c>
      <c r="L31" s="14">
        <v>102.4</v>
      </c>
      <c r="M31" s="14">
        <v>106.8</v>
      </c>
      <c r="N31" s="14">
        <v>69.900000000000006</v>
      </c>
      <c r="O31" s="14"/>
      <c r="P31" s="14"/>
      <c r="Q31" s="14"/>
    </row>
    <row r="32" spans="1:17" ht="43.5" customHeight="1" x14ac:dyDescent="0.2">
      <c r="A32" s="83"/>
      <c r="B32" s="34"/>
      <c r="C32" s="86"/>
      <c r="D32" s="11">
        <v>543</v>
      </c>
      <c r="E32" s="12" t="s">
        <v>45</v>
      </c>
      <c r="F32" s="31" t="s">
        <v>66</v>
      </c>
      <c r="G32" s="11">
        <v>612</v>
      </c>
      <c r="H32" s="20"/>
      <c r="I32" s="28"/>
      <c r="J32" s="28"/>
      <c r="K32" s="28"/>
      <c r="L32" s="14"/>
      <c r="M32" s="14"/>
      <c r="N32" s="14"/>
      <c r="O32" s="29">
        <v>475.5</v>
      </c>
      <c r="P32" s="14"/>
      <c r="Q32" s="14"/>
    </row>
    <row r="33" spans="1:17" ht="43.5" customHeight="1" x14ac:dyDescent="0.2">
      <c r="A33" s="83"/>
      <c r="B33" s="34" t="s">
        <v>67</v>
      </c>
      <c r="C33" s="86"/>
      <c r="D33" s="11">
        <v>543</v>
      </c>
      <c r="E33" s="12" t="s">
        <v>45</v>
      </c>
      <c r="F33" s="31" t="s">
        <v>68</v>
      </c>
      <c r="G33" s="11">
        <v>611</v>
      </c>
      <c r="H33" s="20">
        <f t="shared" si="2"/>
        <v>15.7</v>
      </c>
      <c r="I33" s="28"/>
      <c r="J33" s="28"/>
      <c r="K33" s="28"/>
      <c r="L33" s="14">
        <v>7.7</v>
      </c>
      <c r="M33" s="14">
        <v>8</v>
      </c>
      <c r="N33" s="14"/>
      <c r="O33" s="14"/>
      <c r="P33" s="14"/>
      <c r="Q33" s="14"/>
    </row>
    <row r="34" spans="1:17" ht="43.5" customHeight="1" x14ac:dyDescent="0.2">
      <c r="A34" s="84"/>
      <c r="B34" s="34" t="s">
        <v>69</v>
      </c>
      <c r="C34" s="86"/>
      <c r="D34" s="11">
        <v>543</v>
      </c>
      <c r="E34" s="12" t="s">
        <v>45</v>
      </c>
      <c r="F34" s="31" t="s">
        <v>70</v>
      </c>
      <c r="G34" s="11">
        <v>612</v>
      </c>
      <c r="H34" s="20">
        <f t="shared" si="2"/>
        <v>5.5</v>
      </c>
      <c r="I34" s="28"/>
      <c r="J34" s="28"/>
      <c r="K34" s="28"/>
      <c r="L34" s="14">
        <v>0.5</v>
      </c>
      <c r="M34" s="14">
        <v>1</v>
      </c>
      <c r="N34" s="14">
        <v>1</v>
      </c>
      <c r="O34" s="29">
        <v>1</v>
      </c>
      <c r="P34" s="14">
        <v>1</v>
      </c>
      <c r="Q34" s="14">
        <v>1</v>
      </c>
    </row>
    <row r="35" spans="1:17" s="7" customFormat="1" ht="43.5" customHeight="1" x14ac:dyDescent="0.2">
      <c r="A35" s="25" t="s">
        <v>71</v>
      </c>
      <c r="B35" s="16" t="s">
        <v>72</v>
      </c>
      <c r="C35" s="86"/>
      <c r="D35" s="18">
        <v>543</v>
      </c>
      <c r="E35" s="19" t="s">
        <v>22</v>
      </c>
      <c r="F35" s="35" t="s">
        <v>73</v>
      </c>
      <c r="G35" s="18" t="s">
        <v>22</v>
      </c>
      <c r="H35" s="20">
        <f t="shared" si="2"/>
        <v>1319.7</v>
      </c>
      <c r="I35" s="20">
        <f>I36+I37</f>
        <v>0</v>
      </c>
      <c r="J35" s="20">
        <f t="shared" ref="J35:O35" si="10">J36+J37</f>
        <v>0</v>
      </c>
      <c r="K35" s="20">
        <f t="shared" si="10"/>
        <v>0</v>
      </c>
      <c r="L35" s="20">
        <f t="shared" si="10"/>
        <v>0</v>
      </c>
      <c r="M35" s="20">
        <f t="shared" si="10"/>
        <v>0</v>
      </c>
      <c r="N35" s="20">
        <f t="shared" si="10"/>
        <v>1319.7</v>
      </c>
      <c r="O35" s="20">
        <f t="shared" si="10"/>
        <v>0</v>
      </c>
      <c r="P35" s="20">
        <f>P36+P37</f>
        <v>0</v>
      </c>
      <c r="Q35" s="24">
        <f>Q36+Q37</f>
        <v>0</v>
      </c>
    </row>
    <row r="36" spans="1:17" ht="43.5" customHeight="1" x14ac:dyDescent="0.2">
      <c r="A36" s="82" t="s">
        <v>27</v>
      </c>
      <c r="B36" s="34" t="s">
        <v>74</v>
      </c>
      <c r="C36" s="86"/>
      <c r="D36" s="11">
        <v>543</v>
      </c>
      <c r="E36" s="12" t="s">
        <v>75</v>
      </c>
      <c r="F36" s="31" t="s">
        <v>76</v>
      </c>
      <c r="G36" s="11">
        <v>244</v>
      </c>
      <c r="H36" s="20">
        <f t="shared" si="2"/>
        <v>1317.5</v>
      </c>
      <c r="I36" s="28"/>
      <c r="J36" s="28"/>
      <c r="K36" s="28"/>
      <c r="L36" s="14"/>
      <c r="M36" s="14"/>
      <c r="N36" s="14">
        <v>1317.5</v>
      </c>
      <c r="O36" s="14"/>
      <c r="P36" s="14"/>
      <c r="Q36" s="14"/>
    </row>
    <row r="37" spans="1:17" ht="43.5" customHeight="1" x14ac:dyDescent="0.2">
      <c r="A37" s="84"/>
      <c r="B37" s="34" t="s">
        <v>77</v>
      </c>
      <c r="C37" s="87"/>
      <c r="D37" s="11">
        <v>543</v>
      </c>
      <c r="E37" s="12" t="s">
        <v>75</v>
      </c>
      <c r="F37" s="31" t="s">
        <v>78</v>
      </c>
      <c r="G37" s="11">
        <v>244</v>
      </c>
      <c r="H37" s="20">
        <f t="shared" si="2"/>
        <v>2.2000000000000002</v>
      </c>
      <c r="I37" s="28"/>
      <c r="J37" s="28"/>
      <c r="K37" s="28"/>
      <c r="L37" s="14"/>
      <c r="M37" s="14"/>
      <c r="N37" s="14">
        <v>2.2000000000000002</v>
      </c>
      <c r="O37" s="14"/>
      <c r="P37" s="14"/>
      <c r="Q37" s="14"/>
    </row>
    <row r="38" spans="1:17" ht="55.15" customHeight="1" x14ac:dyDescent="0.2">
      <c r="A38" s="16" t="s">
        <v>79</v>
      </c>
      <c r="B38" s="25" t="s">
        <v>80</v>
      </c>
      <c r="C38" s="78" t="s">
        <v>21</v>
      </c>
      <c r="D38" s="18">
        <v>543</v>
      </c>
      <c r="E38" s="19" t="s">
        <v>22</v>
      </c>
      <c r="F38" s="18" t="s">
        <v>81</v>
      </c>
      <c r="G38" s="19" t="s">
        <v>22</v>
      </c>
      <c r="H38" s="20">
        <f>I38+J38+K38+L38+N38+M38+O38+P38+Q38</f>
        <v>40775.100000000006</v>
      </c>
      <c r="I38" s="20">
        <f>I39+I62</f>
        <v>4024.6000000000004</v>
      </c>
      <c r="J38" s="20">
        <f t="shared" ref="J38:Q38" si="11">J39</f>
        <v>4135.0999999999995</v>
      </c>
      <c r="K38" s="20">
        <f t="shared" si="11"/>
        <v>4000.3</v>
      </c>
      <c r="L38" s="20">
        <f t="shared" si="11"/>
        <v>3772.4999999999995</v>
      </c>
      <c r="M38" s="20">
        <f t="shared" si="11"/>
        <v>4466.1000000000004</v>
      </c>
      <c r="N38" s="20">
        <f t="shared" si="11"/>
        <v>5636.8</v>
      </c>
      <c r="O38" s="20">
        <f t="shared" si="11"/>
        <v>5358.9000000000005</v>
      </c>
      <c r="P38" s="24">
        <f t="shared" si="11"/>
        <v>4685.8999999999996</v>
      </c>
      <c r="Q38" s="24">
        <f t="shared" si="11"/>
        <v>4694.8999999999996</v>
      </c>
    </row>
    <row r="39" spans="1:17" ht="63.75" customHeight="1" x14ac:dyDescent="0.2">
      <c r="A39" s="25" t="s">
        <v>24</v>
      </c>
      <c r="B39" s="25" t="s">
        <v>82</v>
      </c>
      <c r="C39" s="78" t="s">
        <v>21</v>
      </c>
      <c r="D39" s="11">
        <v>543</v>
      </c>
      <c r="E39" s="12" t="s">
        <v>75</v>
      </c>
      <c r="F39" s="12" t="s">
        <v>83</v>
      </c>
      <c r="G39" s="19"/>
      <c r="H39" s="20">
        <f>I39+J39+K39+L39+N39+M39+O39+P39+Q39</f>
        <v>40704.300000000003</v>
      </c>
      <c r="I39" s="20">
        <f>I40+I43+I46+I55</f>
        <v>3953.8</v>
      </c>
      <c r="J39" s="20">
        <f t="shared" ref="J39:Q39" si="12">J40+J43+J46+J55</f>
        <v>4135.0999999999995</v>
      </c>
      <c r="K39" s="20">
        <f>K40+K46+K55</f>
        <v>4000.3</v>
      </c>
      <c r="L39" s="20">
        <f>L40+L43+L46+L55</f>
        <v>3772.4999999999995</v>
      </c>
      <c r="M39" s="20">
        <f t="shared" si="12"/>
        <v>4466.1000000000004</v>
      </c>
      <c r="N39" s="20">
        <f t="shared" si="12"/>
        <v>5636.8</v>
      </c>
      <c r="O39" s="20">
        <f t="shared" si="12"/>
        <v>5358.9000000000005</v>
      </c>
      <c r="P39" s="24">
        <f t="shared" si="12"/>
        <v>4685.8999999999996</v>
      </c>
      <c r="Q39" s="24">
        <f t="shared" si="12"/>
        <v>4694.8999999999996</v>
      </c>
    </row>
    <row r="40" spans="1:17" ht="16.149999999999999" customHeight="1" x14ac:dyDescent="0.2">
      <c r="A40" s="81" t="s">
        <v>27</v>
      </c>
      <c r="B40" s="90" t="s">
        <v>84</v>
      </c>
      <c r="C40" s="85" t="s">
        <v>29</v>
      </c>
      <c r="D40" s="18">
        <v>543</v>
      </c>
      <c r="E40" s="19" t="s">
        <v>75</v>
      </c>
      <c r="F40" s="18" t="s">
        <v>85</v>
      </c>
      <c r="G40" s="19" t="s">
        <v>86</v>
      </c>
      <c r="H40" s="20">
        <f t="shared" si="2"/>
        <v>12860.4</v>
      </c>
      <c r="I40" s="20">
        <f>I41+I42</f>
        <v>1121.3</v>
      </c>
      <c r="J40" s="20">
        <f t="shared" ref="J40:Q40" si="13">J41+J42</f>
        <v>1235.1999999999998</v>
      </c>
      <c r="K40" s="20">
        <f>K41+K42</f>
        <v>1256.1999999999998</v>
      </c>
      <c r="L40" s="20">
        <f t="shared" si="13"/>
        <v>1180.3</v>
      </c>
      <c r="M40" s="20">
        <f t="shared" si="13"/>
        <v>1441.8000000000002</v>
      </c>
      <c r="N40" s="20">
        <f t="shared" si="13"/>
        <v>1633.1999999999998</v>
      </c>
      <c r="O40" s="20">
        <f t="shared" si="13"/>
        <v>1769.6000000000001</v>
      </c>
      <c r="P40" s="24">
        <f t="shared" si="13"/>
        <v>1611.3999999999999</v>
      </c>
      <c r="Q40" s="24">
        <f t="shared" si="13"/>
        <v>1611.3999999999999</v>
      </c>
    </row>
    <row r="41" spans="1:17" ht="16.149999999999999" customHeight="1" x14ac:dyDescent="0.2">
      <c r="A41" s="81"/>
      <c r="B41" s="90"/>
      <c r="C41" s="86"/>
      <c r="D41" s="11">
        <v>543</v>
      </c>
      <c r="E41" s="12" t="s">
        <v>75</v>
      </c>
      <c r="F41" s="11" t="s">
        <v>85</v>
      </c>
      <c r="G41" s="11">
        <v>121</v>
      </c>
      <c r="H41" s="20">
        <f t="shared" si="2"/>
        <v>10146</v>
      </c>
      <c r="I41" s="28">
        <v>1121.3</v>
      </c>
      <c r="J41" s="28">
        <v>955.8</v>
      </c>
      <c r="K41" s="28">
        <v>964.8</v>
      </c>
      <c r="L41" s="14">
        <v>913</v>
      </c>
      <c r="M41" s="14">
        <v>1110.9000000000001</v>
      </c>
      <c r="N41" s="14">
        <v>1260.0999999999999</v>
      </c>
      <c r="O41" s="29">
        <v>1344.9</v>
      </c>
      <c r="P41" s="14">
        <v>1237.5999999999999</v>
      </c>
      <c r="Q41" s="14">
        <v>1237.5999999999999</v>
      </c>
    </row>
    <row r="42" spans="1:17" ht="16.149999999999999" customHeight="1" x14ac:dyDescent="0.2">
      <c r="A42" s="81"/>
      <c r="B42" s="34"/>
      <c r="C42" s="86"/>
      <c r="D42" s="11">
        <v>543</v>
      </c>
      <c r="E42" s="12" t="s">
        <v>75</v>
      </c>
      <c r="F42" s="11" t="s">
        <v>85</v>
      </c>
      <c r="G42" s="11">
        <v>129</v>
      </c>
      <c r="H42" s="20">
        <f t="shared" si="2"/>
        <v>2714.4</v>
      </c>
      <c r="I42" s="28">
        <v>0</v>
      </c>
      <c r="J42" s="28">
        <v>279.39999999999998</v>
      </c>
      <c r="K42" s="28">
        <v>291.39999999999998</v>
      </c>
      <c r="L42" s="14">
        <v>267.3</v>
      </c>
      <c r="M42" s="14">
        <v>330.9</v>
      </c>
      <c r="N42" s="14">
        <v>373.1</v>
      </c>
      <c r="O42" s="29">
        <v>424.7</v>
      </c>
      <c r="P42" s="14">
        <v>373.8</v>
      </c>
      <c r="Q42" s="14">
        <v>373.8</v>
      </c>
    </row>
    <row r="43" spans="1:17" ht="16.149999999999999" customHeight="1" x14ac:dyDescent="0.2">
      <c r="A43" s="81"/>
      <c r="B43" s="90" t="s">
        <v>87</v>
      </c>
      <c r="C43" s="86"/>
      <c r="D43" s="18">
        <v>543</v>
      </c>
      <c r="E43" s="19" t="s">
        <v>75</v>
      </c>
      <c r="F43" s="18" t="s">
        <v>88</v>
      </c>
      <c r="G43" s="19" t="s">
        <v>86</v>
      </c>
      <c r="H43" s="20">
        <f t="shared" si="2"/>
        <v>114.80000000000001</v>
      </c>
      <c r="I43" s="20">
        <f t="shared" ref="I43:P43" si="14">I44+I45</f>
        <v>13</v>
      </c>
      <c r="J43" s="20">
        <f t="shared" si="14"/>
        <v>11.600000000000001</v>
      </c>
      <c r="K43" s="20">
        <f t="shared" si="14"/>
        <v>0</v>
      </c>
      <c r="L43" s="20">
        <f t="shared" si="14"/>
        <v>0</v>
      </c>
      <c r="M43" s="20">
        <f t="shared" si="14"/>
        <v>90.2</v>
      </c>
      <c r="N43" s="20">
        <f t="shared" si="14"/>
        <v>0</v>
      </c>
      <c r="O43" s="20">
        <f t="shared" si="14"/>
        <v>0</v>
      </c>
      <c r="P43" s="24">
        <f t="shared" si="14"/>
        <v>0</v>
      </c>
      <c r="Q43" s="14"/>
    </row>
    <row r="44" spans="1:17" ht="16.149999999999999" customHeight="1" x14ac:dyDescent="0.2">
      <c r="A44" s="81"/>
      <c r="B44" s="90"/>
      <c r="C44" s="86"/>
      <c r="D44" s="11">
        <v>543</v>
      </c>
      <c r="E44" s="12" t="s">
        <v>75</v>
      </c>
      <c r="F44" s="11" t="s">
        <v>88</v>
      </c>
      <c r="G44" s="11">
        <v>122</v>
      </c>
      <c r="H44" s="20">
        <f t="shared" si="2"/>
        <v>91</v>
      </c>
      <c r="I44" s="28">
        <v>0</v>
      </c>
      <c r="J44" s="28">
        <v>0.8</v>
      </c>
      <c r="K44" s="28">
        <v>0</v>
      </c>
      <c r="L44" s="14">
        <v>0</v>
      </c>
      <c r="M44" s="14">
        <v>90.2</v>
      </c>
      <c r="N44" s="14">
        <v>0</v>
      </c>
      <c r="O44" s="14">
        <v>0</v>
      </c>
      <c r="P44" s="14"/>
      <c r="Q44" s="14"/>
    </row>
    <row r="45" spans="1:17" ht="15.75" customHeight="1" x14ac:dyDescent="0.2">
      <c r="A45" s="81"/>
      <c r="B45" s="90"/>
      <c r="C45" s="86"/>
      <c r="D45" s="11">
        <v>543</v>
      </c>
      <c r="E45" s="12" t="s">
        <v>75</v>
      </c>
      <c r="F45" s="11" t="s">
        <v>88</v>
      </c>
      <c r="G45" s="11">
        <v>244</v>
      </c>
      <c r="H45" s="20">
        <f t="shared" si="2"/>
        <v>23.8</v>
      </c>
      <c r="I45" s="28">
        <v>13</v>
      </c>
      <c r="J45" s="28">
        <v>10.8</v>
      </c>
      <c r="K45" s="28">
        <v>0</v>
      </c>
      <c r="L45" s="14">
        <v>0</v>
      </c>
      <c r="M45" s="14">
        <v>0</v>
      </c>
      <c r="N45" s="14">
        <v>0</v>
      </c>
      <c r="O45" s="14">
        <v>0</v>
      </c>
      <c r="P45" s="14"/>
      <c r="Q45" s="14"/>
    </row>
    <row r="46" spans="1:17" ht="17.45" customHeight="1" x14ac:dyDescent="0.2">
      <c r="A46" s="81"/>
      <c r="B46" s="91" t="s">
        <v>89</v>
      </c>
      <c r="C46" s="86"/>
      <c r="D46" s="18">
        <v>543</v>
      </c>
      <c r="E46" s="19" t="s">
        <v>75</v>
      </c>
      <c r="F46" s="19" t="s">
        <v>90</v>
      </c>
      <c r="G46" s="19" t="s">
        <v>86</v>
      </c>
      <c r="H46" s="20">
        <f t="shared" si="2"/>
        <v>25347.3</v>
      </c>
      <c r="I46" s="20">
        <f>I47+I49+I50+I52+I54+I48+I53+I51</f>
        <v>2467.5</v>
      </c>
      <c r="J46" s="20">
        <f t="shared" ref="J46:Q46" si="15">J47+J49+J50+J52+J54+J48+J53+J51</f>
        <v>2447.6999999999998</v>
      </c>
      <c r="K46" s="20">
        <f t="shared" si="15"/>
        <v>2379.8000000000002</v>
      </c>
      <c r="L46" s="20">
        <f t="shared" si="15"/>
        <v>2413.0999999999995</v>
      </c>
      <c r="M46" s="20">
        <f t="shared" si="15"/>
        <v>2650.7999999999997</v>
      </c>
      <c r="N46" s="20">
        <f t="shared" si="15"/>
        <v>3785.4</v>
      </c>
      <c r="O46" s="20">
        <f t="shared" si="15"/>
        <v>3473.0000000000005</v>
      </c>
      <c r="P46" s="20">
        <f t="shared" si="15"/>
        <v>2863.4999999999995</v>
      </c>
      <c r="Q46" s="20">
        <f t="shared" si="15"/>
        <v>2866.4999999999995</v>
      </c>
    </row>
    <row r="47" spans="1:17" ht="17.45" customHeight="1" x14ac:dyDescent="0.2">
      <c r="A47" s="81"/>
      <c r="B47" s="91"/>
      <c r="C47" s="86"/>
      <c r="D47" s="11">
        <v>543</v>
      </c>
      <c r="E47" s="12" t="s">
        <v>75</v>
      </c>
      <c r="F47" s="11" t="s">
        <v>91</v>
      </c>
      <c r="G47" s="11">
        <v>111</v>
      </c>
      <c r="H47" s="20">
        <f t="shared" si="2"/>
        <v>13789.5</v>
      </c>
      <c r="I47" s="28">
        <v>1693.8</v>
      </c>
      <c r="J47" s="28">
        <v>1272.5999999999999</v>
      </c>
      <c r="K47" s="28">
        <v>1275.7</v>
      </c>
      <c r="L47" s="14">
        <v>1394.1</v>
      </c>
      <c r="M47" s="14">
        <v>1446</v>
      </c>
      <c r="N47" s="14">
        <v>1644.9</v>
      </c>
      <c r="O47" s="29">
        <v>1797.2</v>
      </c>
      <c r="P47" s="14">
        <v>1632.6</v>
      </c>
      <c r="Q47" s="14">
        <v>1632.6</v>
      </c>
    </row>
    <row r="48" spans="1:17" ht="17.45" customHeight="1" x14ac:dyDescent="0.2">
      <c r="A48" s="81"/>
      <c r="B48" s="91"/>
      <c r="C48" s="86"/>
      <c r="D48" s="11">
        <v>543</v>
      </c>
      <c r="E48" s="12" t="s">
        <v>75</v>
      </c>
      <c r="F48" s="11" t="s">
        <v>91</v>
      </c>
      <c r="G48" s="11">
        <v>119</v>
      </c>
      <c r="H48" s="20">
        <f t="shared" si="2"/>
        <v>3611.8</v>
      </c>
      <c r="I48" s="28">
        <v>0</v>
      </c>
      <c r="J48" s="28">
        <v>392</v>
      </c>
      <c r="K48" s="28">
        <v>374.7</v>
      </c>
      <c r="L48" s="14">
        <v>410</v>
      </c>
      <c r="M48" s="14">
        <v>425.5</v>
      </c>
      <c r="N48" s="14">
        <v>491.6</v>
      </c>
      <c r="O48" s="29">
        <v>532</v>
      </c>
      <c r="P48" s="14">
        <v>493</v>
      </c>
      <c r="Q48" s="14">
        <v>493</v>
      </c>
    </row>
    <row r="49" spans="1:17" ht="17.45" customHeight="1" x14ac:dyDescent="0.2">
      <c r="A49" s="81"/>
      <c r="B49" s="91"/>
      <c r="C49" s="86"/>
      <c r="D49" s="11">
        <v>543</v>
      </c>
      <c r="E49" s="12" t="s">
        <v>75</v>
      </c>
      <c r="F49" s="11" t="s">
        <v>91</v>
      </c>
      <c r="G49" s="11">
        <v>242</v>
      </c>
      <c r="H49" s="20">
        <f t="shared" si="2"/>
        <v>346.9</v>
      </c>
      <c r="I49" s="28">
        <v>346.9</v>
      </c>
      <c r="J49" s="28">
        <v>0</v>
      </c>
      <c r="K49" s="28">
        <v>0</v>
      </c>
      <c r="L49" s="14">
        <v>0</v>
      </c>
      <c r="M49" s="14">
        <v>0</v>
      </c>
      <c r="N49" s="14">
        <v>0</v>
      </c>
      <c r="O49" s="14"/>
      <c r="P49" s="14"/>
      <c r="Q49" s="14"/>
    </row>
    <row r="50" spans="1:17" ht="17.45" customHeight="1" x14ac:dyDescent="0.2">
      <c r="A50" s="81"/>
      <c r="B50" s="91"/>
      <c r="C50" s="86"/>
      <c r="D50" s="11">
        <v>543</v>
      </c>
      <c r="E50" s="12" t="s">
        <v>75</v>
      </c>
      <c r="F50" s="11" t="s">
        <v>91</v>
      </c>
      <c r="G50" s="11">
        <v>244</v>
      </c>
      <c r="H50" s="20">
        <f t="shared" si="2"/>
        <v>7367.3000000000011</v>
      </c>
      <c r="I50" s="28">
        <v>410.3</v>
      </c>
      <c r="J50" s="28">
        <v>773.6</v>
      </c>
      <c r="K50" s="28">
        <v>675.6</v>
      </c>
      <c r="L50" s="14">
        <v>608.4</v>
      </c>
      <c r="M50" s="14">
        <v>777.2</v>
      </c>
      <c r="N50" s="14">
        <v>1645.7</v>
      </c>
      <c r="O50" s="29">
        <v>1092.9000000000001</v>
      </c>
      <c r="P50" s="14">
        <v>691.8</v>
      </c>
      <c r="Q50" s="14">
        <v>691.8</v>
      </c>
    </row>
    <row r="51" spans="1:17" ht="17.45" customHeight="1" x14ac:dyDescent="0.2">
      <c r="A51" s="81"/>
      <c r="B51" s="91"/>
      <c r="C51" s="86"/>
      <c r="D51" s="11">
        <v>543</v>
      </c>
      <c r="E51" s="12" t="s">
        <v>75</v>
      </c>
      <c r="F51" s="11" t="s">
        <v>91</v>
      </c>
      <c r="G51" s="11">
        <v>247</v>
      </c>
      <c r="H51" s="20">
        <f>I51+J51+K51+L51+N51+M51+O50+P50+Q50</f>
        <v>2476.5</v>
      </c>
      <c r="I51" s="28"/>
      <c r="J51" s="28"/>
      <c r="K51" s="28"/>
      <c r="L51" s="14"/>
      <c r="M51" s="14"/>
      <c r="N51" s="14"/>
      <c r="O51" s="36">
        <v>49</v>
      </c>
      <c r="P51" s="37">
        <v>42</v>
      </c>
      <c r="Q51" s="37">
        <v>45</v>
      </c>
    </row>
    <row r="52" spans="1:17" ht="17.45" customHeight="1" x14ac:dyDescent="0.2">
      <c r="A52" s="81"/>
      <c r="B52" s="91"/>
      <c r="C52" s="86"/>
      <c r="D52" s="11">
        <v>543</v>
      </c>
      <c r="E52" s="12" t="s">
        <v>75</v>
      </c>
      <c r="F52" s="11" t="s">
        <v>91</v>
      </c>
      <c r="G52" s="11">
        <v>851</v>
      </c>
      <c r="H52" s="20">
        <f t="shared" si="2"/>
        <v>17.400000000000002</v>
      </c>
      <c r="I52" s="28">
        <v>4.5</v>
      </c>
      <c r="J52" s="28">
        <v>4.5</v>
      </c>
      <c r="K52" s="28">
        <v>3</v>
      </c>
      <c r="L52" s="14">
        <v>0.3</v>
      </c>
      <c r="M52" s="14">
        <v>1</v>
      </c>
      <c r="N52" s="14">
        <v>1.2</v>
      </c>
      <c r="O52" s="29">
        <v>0.3</v>
      </c>
      <c r="P52" s="14">
        <v>1.3</v>
      </c>
      <c r="Q52" s="14">
        <v>1.3</v>
      </c>
    </row>
    <row r="53" spans="1:17" ht="17.45" customHeight="1" x14ac:dyDescent="0.2">
      <c r="A53" s="81"/>
      <c r="B53" s="91"/>
      <c r="C53" s="86"/>
      <c r="D53" s="11">
        <v>543</v>
      </c>
      <c r="E53" s="12" t="s">
        <v>75</v>
      </c>
      <c r="F53" s="11" t="s">
        <v>91</v>
      </c>
      <c r="G53" s="11">
        <v>852</v>
      </c>
      <c r="H53" s="20">
        <f t="shared" si="2"/>
        <v>17.7</v>
      </c>
      <c r="I53" s="28">
        <v>6</v>
      </c>
      <c r="J53" s="28">
        <v>4.5</v>
      </c>
      <c r="K53" s="28">
        <v>0.3</v>
      </c>
      <c r="L53" s="14">
        <v>0.2</v>
      </c>
      <c r="M53" s="14">
        <v>0.9</v>
      </c>
      <c r="N53" s="14">
        <v>1.4</v>
      </c>
      <c r="O53" s="29">
        <v>1</v>
      </c>
      <c r="P53" s="14">
        <v>1.7</v>
      </c>
      <c r="Q53" s="14">
        <v>1.7</v>
      </c>
    </row>
    <row r="54" spans="1:17" ht="17.45" customHeight="1" x14ac:dyDescent="0.2">
      <c r="A54" s="81"/>
      <c r="B54" s="91"/>
      <c r="C54" s="86"/>
      <c r="D54" s="11">
        <v>543</v>
      </c>
      <c r="E54" s="12" t="s">
        <v>75</v>
      </c>
      <c r="F54" s="11" t="s">
        <v>91</v>
      </c>
      <c r="G54" s="11">
        <v>853</v>
      </c>
      <c r="H54" s="20">
        <f t="shared" si="2"/>
        <v>60.70000000000001</v>
      </c>
      <c r="I54" s="28">
        <v>6</v>
      </c>
      <c r="J54" s="28">
        <v>0.5</v>
      </c>
      <c r="K54" s="28">
        <v>50.5</v>
      </c>
      <c r="L54" s="14">
        <v>0.1</v>
      </c>
      <c r="M54" s="14">
        <v>0.2</v>
      </c>
      <c r="N54" s="14">
        <v>0.6</v>
      </c>
      <c r="O54" s="29">
        <v>0.6</v>
      </c>
      <c r="P54" s="14">
        <v>1.1000000000000001</v>
      </c>
      <c r="Q54" s="14">
        <v>1.1000000000000001</v>
      </c>
    </row>
    <row r="55" spans="1:17" ht="17.45" customHeight="1" x14ac:dyDescent="0.2">
      <c r="A55" s="81"/>
      <c r="B55" s="82" t="s">
        <v>92</v>
      </c>
      <c r="C55" s="86"/>
      <c r="D55" s="18">
        <v>543</v>
      </c>
      <c r="E55" s="19" t="s">
        <v>45</v>
      </c>
      <c r="F55" s="19" t="s">
        <v>93</v>
      </c>
      <c r="G55" s="19" t="s">
        <v>86</v>
      </c>
      <c r="H55" s="20">
        <f t="shared" si="2"/>
        <v>2381.7999999999997</v>
      </c>
      <c r="I55" s="20">
        <f>I56+I57+I59+I60+I58</f>
        <v>351.99999999999994</v>
      </c>
      <c r="J55" s="20">
        <f t="shared" ref="J55:Q55" si="16">J56+J57+J59+J60+J58</f>
        <v>440.59999999999997</v>
      </c>
      <c r="K55" s="20">
        <f t="shared" si="16"/>
        <v>364.3</v>
      </c>
      <c r="L55" s="20">
        <f t="shared" si="16"/>
        <v>179.1</v>
      </c>
      <c r="M55" s="20">
        <f t="shared" si="16"/>
        <v>283.3</v>
      </c>
      <c r="N55" s="20">
        <f t="shared" si="16"/>
        <v>218.2</v>
      </c>
      <c r="O55" s="20">
        <f t="shared" si="16"/>
        <v>116.3</v>
      </c>
      <c r="P55" s="24">
        <f t="shared" si="16"/>
        <v>211</v>
      </c>
      <c r="Q55" s="24">
        <f t="shared" si="16"/>
        <v>217</v>
      </c>
    </row>
    <row r="56" spans="1:17" ht="17.45" customHeight="1" x14ac:dyDescent="0.2">
      <c r="A56" s="81"/>
      <c r="B56" s="83"/>
      <c r="C56" s="86"/>
      <c r="D56" s="11">
        <v>543</v>
      </c>
      <c r="E56" s="12" t="s">
        <v>45</v>
      </c>
      <c r="F56" s="11" t="s">
        <v>94</v>
      </c>
      <c r="G56" s="11">
        <v>242</v>
      </c>
      <c r="H56" s="20">
        <f t="shared" si="2"/>
        <v>26.2</v>
      </c>
      <c r="I56" s="28">
        <v>26.2</v>
      </c>
      <c r="J56" s="28">
        <v>0</v>
      </c>
      <c r="K56" s="28">
        <v>0</v>
      </c>
      <c r="L56" s="14">
        <v>0</v>
      </c>
      <c r="M56" s="14">
        <v>0</v>
      </c>
      <c r="N56" s="14">
        <v>0</v>
      </c>
      <c r="O56" s="14">
        <v>0</v>
      </c>
      <c r="P56" s="14"/>
      <c r="Q56" s="14"/>
    </row>
    <row r="57" spans="1:17" ht="17.45" customHeight="1" x14ac:dyDescent="0.2">
      <c r="A57" s="81"/>
      <c r="B57" s="83"/>
      <c r="C57" s="86"/>
      <c r="D57" s="11">
        <v>543</v>
      </c>
      <c r="E57" s="12" t="s">
        <v>45</v>
      </c>
      <c r="F57" s="11" t="s">
        <v>94</v>
      </c>
      <c r="G57" s="11">
        <v>244</v>
      </c>
      <c r="H57" s="20">
        <f t="shared" si="2"/>
        <v>1933.5</v>
      </c>
      <c r="I57" s="28">
        <v>324.39999999999998</v>
      </c>
      <c r="J57" s="28">
        <v>440.2</v>
      </c>
      <c r="K57" s="28">
        <v>364.3</v>
      </c>
      <c r="L57" s="14">
        <v>179.1</v>
      </c>
      <c r="M57" s="14">
        <v>283.3</v>
      </c>
      <c r="N57" s="14">
        <v>218.2</v>
      </c>
      <c r="O57" s="29">
        <v>16.2</v>
      </c>
      <c r="P57" s="14">
        <v>53.9</v>
      </c>
      <c r="Q57" s="14">
        <v>53.9</v>
      </c>
    </row>
    <row r="58" spans="1:17" ht="17.45" customHeight="1" x14ac:dyDescent="0.2">
      <c r="A58" s="81"/>
      <c r="B58" s="83"/>
      <c r="C58" s="86"/>
      <c r="D58" s="11">
        <v>543</v>
      </c>
      <c r="E58" s="12" t="s">
        <v>45</v>
      </c>
      <c r="F58" s="11" t="s">
        <v>94</v>
      </c>
      <c r="G58" s="11">
        <v>247</v>
      </c>
      <c r="H58" s="20">
        <f t="shared" si="2"/>
        <v>420.29999999999995</v>
      </c>
      <c r="I58" s="28"/>
      <c r="J58" s="28"/>
      <c r="K58" s="28"/>
      <c r="L58" s="14">
        <v>0</v>
      </c>
      <c r="M58" s="14"/>
      <c r="N58" s="14"/>
      <c r="O58" s="29">
        <v>100.1</v>
      </c>
      <c r="P58" s="14">
        <v>157.1</v>
      </c>
      <c r="Q58" s="14">
        <v>163.1</v>
      </c>
    </row>
    <row r="59" spans="1:17" ht="17.45" customHeight="1" x14ac:dyDescent="0.2">
      <c r="A59" s="81"/>
      <c r="B59" s="83"/>
      <c r="C59" s="86"/>
      <c r="D59" s="11">
        <v>543</v>
      </c>
      <c r="E59" s="12" t="s">
        <v>45</v>
      </c>
      <c r="F59" s="11" t="s">
        <v>94</v>
      </c>
      <c r="G59" s="11">
        <v>851</v>
      </c>
      <c r="H59" s="20">
        <f t="shared" si="2"/>
        <v>0.8</v>
      </c>
      <c r="I59" s="28">
        <v>0.4</v>
      </c>
      <c r="J59" s="28">
        <v>0.4</v>
      </c>
      <c r="K59" s="28">
        <v>0</v>
      </c>
      <c r="L59" s="14">
        <v>0</v>
      </c>
      <c r="M59" s="14">
        <v>0</v>
      </c>
      <c r="N59" s="14"/>
      <c r="O59" s="14">
        <v>0</v>
      </c>
      <c r="P59" s="14"/>
      <c r="Q59" s="14"/>
    </row>
    <row r="60" spans="1:17" ht="17.45" customHeight="1" x14ac:dyDescent="0.2">
      <c r="A60" s="81"/>
      <c r="B60" s="83"/>
      <c r="C60" s="86"/>
      <c r="D60" s="11">
        <v>543</v>
      </c>
      <c r="E60" s="12" t="s">
        <v>45</v>
      </c>
      <c r="F60" s="11" t="s">
        <v>94</v>
      </c>
      <c r="G60" s="11">
        <v>852</v>
      </c>
      <c r="H60" s="20">
        <f t="shared" si="2"/>
        <v>1</v>
      </c>
      <c r="I60" s="28">
        <v>1</v>
      </c>
      <c r="J60" s="28">
        <v>0</v>
      </c>
      <c r="K60" s="28">
        <v>0</v>
      </c>
      <c r="L60" s="14">
        <v>0</v>
      </c>
      <c r="M60" s="14">
        <v>0</v>
      </c>
      <c r="N60" s="14"/>
      <c r="O60" s="14">
        <v>0</v>
      </c>
      <c r="P60" s="14"/>
      <c r="Q60" s="14"/>
    </row>
    <row r="61" spans="1:17" ht="17.45" customHeight="1" x14ac:dyDescent="0.2">
      <c r="A61" s="81"/>
      <c r="B61" s="84"/>
      <c r="C61" s="87"/>
      <c r="D61" s="11">
        <v>543</v>
      </c>
      <c r="E61" s="12" t="s">
        <v>45</v>
      </c>
      <c r="F61" s="11" t="s">
        <v>93</v>
      </c>
      <c r="G61" s="11">
        <v>853</v>
      </c>
      <c r="H61" s="20">
        <f t="shared" si="2"/>
        <v>0</v>
      </c>
      <c r="I61" s="28">
        <v>0</v>
      </c>
      <c r="J61" s="28">
        <v>0</v>
      </c>
      <c r="K61" s="28">
        <v>0</v>
      </c>
      <c r="L61" s="14">
        <v>0</v>
      </c>
      <c r="M61" s="14">
        <v>0</v>
      </c>
      <c r="N61" s="14"/>
      <c r="O61" s="14">
        <v>0</v>
      </c>
      <c r="P61" s="14"/>
      <c r="Q61" s="14"/>
    </row>
    <row r="62" spans="1:17" ht="34.9" customHeight="1" x14ac:dyDescent="0.2">
      <c r="A62" s="81"/>
      <c r="B62" s="81" t="s">
        <v>95</v>
      </c>
      <c r="C62" s="79"/>
      <c r="D62" s="38">
        <v>543</v>
      </c>
      <c r="E62" s="39" t="s">
        <v>22</v>
      </c>
      <c r="F62" s="38" t="s">
        <v>96</v>
      </c>
      <c r="G62" s="38" t="s">
        <v>22</v>
      </c>
      <c r="H62" s="20">
        <f t="shared" si="2"/>
        <v>70.8</v>
      </c>
      <c r="I62" s="38">
        <f t="shared" ref="I62:P62" si="17">I63</f>
        <v>70.8</v>
      </c>
      <c r="J62" s="40">
        <f t="shared" si="17"/>
        <v>0</v>
      </c>
      <c r="K62" s="40">
        <f t="shared" si="17"/>
        <v>0</v>
      </c>
      <c r="L62" s="40">
        <f t="shared" si="17"/>
        <v>0</v>
      </c>
      <c r="M62" s="40">
        <f t="shared" si="17"/>
        <v>0</v>
      </c>
      <c r="N62" s="40">
        <f t="shared" si="17"/>
        <v>0</v>
      </c>
      <c r="O62" s="40">
        <f t="shared" si="17"/>
        <v>0</v>
      </c>
      <c r="P62" s="40">
        <f t="shared" si="17"/>
        <v>0</v>
      </c>
      <c r="Q62" s="41"/>
    </row>
    <row r="63" spans="1:17" ht="30.6" customHeight="1" x14ac:dyDescent="0.2">
      <c r="A63" s="81"/>
      <c r="B63" s="81"/>
      <c r="C63" s="79"/>
      <c r="D63" s="13">
        <v>543</v>
      </c>
      <c r="E63" s="42" t="s">
        <v>45</v>
      </c>
      <c r="F63" s="13" t="s">
        <v>97</v>
      </c>
      <c r="G63" s="13">
        <v>244</v>
      </c>
      <c r="H63" s="20">
        <f t="shared" si="2"/>
        <v>70.8</v>
      </c>
      <c r="I63" s="13">
        <v>70.8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/>
      <c r="Q63" s="41"/>
    </row>
  </sheetData>
  <mergeCells count="27">
    <mergeCell ref="A7:A8"/>
    <mergeCell ref="B7:B8"/>
    <mergeCell ref="C7:C8"/>
    <mergeCell ref="D7:G7"/>
    <mergeCell ref="H7:Q7"/>
    <mergeCell ref="J1:P1"/>
    <mergeCell ref="J2:P2"/>
    <mergeCell ref="A3:P3"/>
    <mergeCell ref="A4:P4"/>
    <mergeCell ref="A5:P5"/>
    <mergeCell ref="A13:A14"/>
    <mergeCell ref="C13:C17"/>
    <mergeCell ref="B14:B15"/>
    <mergeCell ref="A20:A24"/>
    <mergeCell ref="C20:C24"/>
    <mergeCell ref="B21:B22"/>
    <mergeCell ref="B62:B63"/>
    <mergeCell ref="A26:A34"/>
    <mergeCell ref="C26:C37"/>
    <mergeCell ref="B27:B28"/>
    <mergeCell ref="A36:A37"/>
    <mergeCell ref="A40:A63"/>
    <mergeCell ref="B40:B41"/>
    <mergeCell ref="C40:C61"/>
    <mergeCell ref="B43:B45"/>
    <mergeCell ref="B46:B54"/>
    <mergeCell ref="B55:B61"/>
  </mergeCells>
  <pageMargins left="0.78740157480314965" right="0.78740157480314965" top="1.1811023622047245" bottom="0.59055118110236227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4" workbookViewId="0">
      <selection activeCell="N39" sqref="A1:N39"/>
    </sheetView>
  </sheetViews>
  <sheetFormatPr defaultColWidth="8.85546875" defaultRowHeight="12.75" x14ac:dyDescent="0.2"/>
  <cols>
    <col min="1" max="1" width="0.7109375" style="43" customWidth="1"/>
    <col min="2" max="2" width="5.7109375" style="44" customWidth="1"/>
    <col min="3" max="3" width="24.7109375" style="43" customWidth="1"/>
    <col min="4" max="4" width="46.140625" style="43" customWidth="1"/>
    <col min="5" max="5" width="19.140625" style="45" customWidth="1"/>
    <col min="6" max="8" width="15.42578125" style="53" customWidth="1"/>
    <col min="9" max="11" width="13.7109375" style="47" customWidth="1"/>
    <col min="12" max="12" width="12.28515625" style="47" customWidth="1"/>
    <col min="13" max="16384" width="8.85546875" style="43"/>
  </cols>
  <sheetData>
    <row r="1" spans="1:21" x14ac:dyDescent="0.2">
      <c r="B1" s="44" t="s">
        <v>98</v>
      </c>
      <c r="F1" s="106" t="s">
        <v>99</v>
      </c>
      <c r="G1" s="106"/>
      <c r="H1" s="106"/>
      <c r="I1" s="106"/>
      <c r="J1" s="106"/>
      <c r="K1" s="106"/>
      <c r="L1" s="106"/>
    </row>
    <row r="2" spans="1:21" x14ac:dyDescent="0.2">
      <c r="F2" s="107" t="s">
        <v>100</v>
      </c>
      <c r="G2" s="107"/>
      <c r="H2" s="107"/>
      <c r="I2" s="107"/>
      <c r="J2" s="107"/>
      <c r="K2" s="107"/>
      <c r="L2" s="107"/>
    </row>
    <row r="3" spans="1:21" x14ac:dyDescent="0.2">
      <c r="F3" s="46"/>
      <c r="G3" s="46"/>
      <c r="H3" s="46"/>
    </row>
    <row r="4" spans="1:21" ht="15.75" x14ac:dyDescent="0.2">
      <c r="A4" s="48"/>
      <c r="B4" s="108" t="s">
        <v>101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1:21" ht="15.75" x14ac:dyDescent="0.2">
      <c r="B5" s="109" t="s">
        <v>102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21" ht="15.75" x14ac:dyDescent="0.25">
      <c r="B6" s="110" t="s">
        <v>103</v>
      </c>
      <c r="C6" s="110"/>
      <c r="D6" s="110"/>
      <c r="E6" s="110"/>
      <c r="F6" s="110"/>
      <c r="G6" s="110"/>
      <c r="H6" s="110"/>
      <c r="I6" s="110"/>
      <c r="J6" s="110"/>
      <c r="K6" s="110"/>
      <c r="L6" s="49"/>
      <c r="M6" s="50"/>
      <c r="N6" s="51"/>
    </row>
    <row r="7" spans="1:21" x14ac:dyDescent="0.2">
      <c r="B7" s="105" t="s">
        <v>104</v>
      </c>
      <c r="C7" s="105"/>
      <c r="D7" s="105"/>
      <c r="E7" s="105"/>
      <c r="F7" s="105"/>
      <c r="G7" s="105"/>
      <c r="H7" s="105"/>
      <c r="I7" s="105"/>
      <c r="J7" s="105"/>
      <c r="K7" s="105"/>
    </row>
    <row r="8" spans="1:21" x14ac:dyDescent="0.2">
      <c r="B8" s="52"/>
    </row>
    <row r="9" spans="1:21" x14ac:dyDescent="0.2">
      <c r="B9" s="96" t="s">
        <v>105</v>
      </c>
      <c r="C9" s="96" t="s">
        <v>106</v>
      </c>
      <c r="D9" s="96" t="s">
        <v>107</v>
      </c>
      <c r="E9" s="99" t="s">
        <v>108</v>
      </c>
      <c r="F9" s="100"/>
      <c r="G9" s="100"/>
      <c r="H9" s="100"/>
      <c r="I9" s="100"/>
      <c r="J9" s="100"/>
      <c r="K9" s="100"/>
      <c r="L9" s="100"/>
      <c r="M9" s="100"/>
      <c r="N9" s="101"/>
    </row>
    <row r="10" spans="1:21" x14ac:dyDescent="0.2">
      <c r="B10" s="98"/>
      <c r="C10" s="98"/>
      <c r="D10" s="98"/>
      <c r="E10" s="54" t="s">
        <v>109</v>
      </c>
      <c r="F10" s="54">
        <v>2015</v>
      </c>
      <c r="G10" s="54">
        <v>2016</v>
      </c>
      <c r="H10" s="54">
        <v>2017</v>
      </c>
      <c r="I10" s="55">
        <v>2018</v>
      </c>
      <c r="J10" s="55">
        <v>2019</v>
      </c>
      <c r="K10" s="55">
        <v>2020</v>
      </c>
      <c r="L10" s="56">
        <v>2021</v>
      </c>
      <c r="M10" s="56">
        <v>2022</v>
      </c>
      <c r="N10" s="56">
        <v>2023</v>
      </c>
      <c r="O10" s="57"/>
      <c r="P10" s="57"/>
      <c r="Q10" s="57"/>
      <c r="R10" s="57"/>
      <c r="S10" s="57"/>
      <c r="T10" s="57"/>
      <c r="U10" s="57"/>
    </row>
    <row r="11" spans="1:21" x14ac:dyDescent="0.2">
      <c r="B11" s="58">
        <v>1</v>
      </c>
      <c r="C11" s="59">
        <v>2</v>
      </c>
      <c r="D11" s="59">
        <v>3</v>
      </c>
      <c r="E11" s="60" t="s">
        <v>110</v>
      </c>
      <c r="F11" s="60" t="s">
        <v>111</v>
      </c>
      <c r="G11" s="60" t="s">
        <v>112</v>
      </c>
      <c r="H11" s="60" t="s">
        <v>113</v>
      </c>
      <c r="I11" s="61">
        <v>8</v>
      </c>
      <c r="J11" s="61">
        <v>9</v>
      </c>
      <c r="K11" s="61">
        <v>10</v>
      </c>
      <c r="L11" s="61">
        <v>11</v>
      </c>
      <c r="M11" s="61">
        <v>12</v>
      </c>
      <c r="N11" s="61">
        <v>13</v>
      </c>
      <c r="O11" s="57"/>
      <c r="P11" s="57"/>
      <c r="Q11" s="57"/>
      <c r="R11" s="57"/>
      <c r="S11" s="57"/>
      <c r="T11" s="57"/>
      <c r="U11" s="57"/>
    </row>
    <row r="12" spans="1:21" x14ac:dyDescent="0.2">
      <c r="B12" s="96"/>
      <c r="C12" s="102" t="s">
        <v>114</v>
      </c>
      <c r="D12" s="62" t="s">
        <v>115</v>
      </c>
      <c r="E12" s="63">
        <f>F12+G12+H12+I12+K12+J12+L12+M12+N12</f>
        <v>510864.66</v>
      </c>
      <c r="F12" s="64">
        <f>F13+F14+F15+F16+F17</f>
        <v>45492.56</v>
      </c>
      <c r="G12" s="64">
        <f t="shared" ref="G12:N12" si="0">G13+G14+G15+G16+G17</f>
        <v>46249.2</v>
      </c>
      <c r="H12" s="64">
        <f t="shared" si="0"/>
        <v>50214</v>
      </c>
      <c r="I12" s="64">
        <f t="shared" si="0"/>
        <v>62637.399999999994</v>
      </c>
      <c r="J12" s="64">
        <f t="shared" si="0"/>
        <v>60533</v>
      </c>
      <c r="K12" s="64">
        <f t="shared" si="0"/>
        <v>70140.200000000012</v>
      </c>
      <c r="L12" s="64">
        <f>L13+L14+L15+L16+L17</f>
        <v>72347.100000000006</v>
      </c>
      <c r="M12" s="64">
        <f t="shared" si="0"/>
        <v>52496.4</v>
      </c>
      <c r="N12" s="64">
        <f t="shared" si="0"/>
        <v>50754.799999999996</v>
      </c>
      <c r="O12" s="65"/>
      <c r="P12" s="65"/>
      <c r="Q12" s="65"/>
      <c r="R12" s="65"/>
      <c r="S12" s="65"/>
      <c r="T12" s="57"/>
      <c r="U12" s="57"/>
    </row>
    <row r="13" spans="1:21" ht="25.5" x14ac:dyDescent="0.2">
      <c r="B13" s="97"/>
      <c r="C13" s="103"/>
      <c r="D13" s="66" t="s">
        <v>116</v>
      </c>
      <c r="E13" s="63">
        <f t="shared" ref="E13:E17" si="1">F13+G13+H13+I13+K13+J13+L13+M13+N13</f>
        <v>96317.999999999985</v>
      </c>
      <c r="F13" s="67">
        <f>F19+F25+F31</f>
        <v>6306</v>
      </c>
      <c r="G13" s="67">
        <f t="shared" ref="G13:N14" si="2">G19+G25+G31</f>
        <v>14871</v>
      </c>
      <c r="H13" s="67">
        <f t="shared" si="2"/>
        <v>8638.6999999999989</v>
      </c>
      <c r="I13" s="67">
        <f t="shared" si="2"/>
        <v>10033.200000000001</v>
      </c>
      <c r="J13" s="67">
        <f t="shared" si="2"/>
        <v>10446.799999999999</v>
      </c>
      <c r="K13" s="67">
        <f t="shared" si="2"/>
        <v>20036.599999999999</v>
      </c>
      <c r="L13" s="67">
        <f>L19+L25+L31</f>
        <v>12547.2</v>
      </c>
      <c r="M13" s="67">
        <f t="shared" si="2"/>
        <v>6936</v>
      </c>
      <c r="N13" s="67">
        <f t="shared" si="2"/>
        <v>6502.5</v>
      </c>
      <c r="O13" s="57"/>
      <c r="P13" s="57"/>
      <c r="Q13" s="57"/>
      <c r="R13" s="57"/>
      <c r="S13" s="57"/>
      <c r="T13" s="57"/>
      <c r="U13" s="57"/>
    </row>
    <row r="14" spans="1:21" ht="38.25" x14ac:dyDescent="0.2">
      <c r="B14" s="97"/>
      <c r="C14" s="103"/>
      <c r="D14" s="66" t="s">
        <v>117</v>
      </c>
      <c r="E14" s="63">
        <f t="shared" si="1"/>
        <v>414546.66000000003</v>
      </c>
      <c r="F14" s="67">
        <f>F20+F26+F32</f>
        <v>39186.559999999998</v>
      </c>
      <c r="G14" s="67">
        <f t="shared" si="2"/>
        <v>31378.199999999997</v>
      </c>
      <c r="H14" s="67">
        <f t="shared" si="2"/>
        <v>41575.300000000003</v>
      </c>
      <c r="I14" s="67">
        <f t="shared" si="2"/>
        <v>52604.2</v>
      </c>
      <c r="J14" s="67">
        <f t="shared" si="2"/>
        <v>50086.2</v>
      </c>
      <c r="K14" s="67">
        <f t="shared" si="2"/>
        <v>50103.600000000006</v>
      </c>
      <c r="L14" s="67">
        <f>L20+L26+L32</f>
        <v>59799.9</v>
      </c>
      <c r="M14" s="67">
        <f t="shared" si="2"/>
        <v>45560.4</v>
      </c>
      <c r="N14" s="67">
        <f t="shared" si="2"/>
        <v>44252.299999999996</v>
      </c>
      <c r="O14" s="57"/>
      <c r="P14" s="57"/>
      <c r="Q14" s="57"/>
      <c r="R14" s="57"/>
      <c r="S14" s="57"/>
      <c r="T14" s="57"/>
      <c r="U14" s="57"/>
    </row>
    <row r="15" spans="1:21" ht="25.5" x14ac:dyDescent="0.2">
      <c r="B15" s="97"/>
      <c r="C15" s="103"/>
      <c r="D15" s="66" t="s">
        <v>118</v>
      </c>
      <c r="E15" s="63">
        <f t="shared" si="1"/>
        <v>0</v>
      </c>
      <c r="F15" s="67"/>
      <c r="G15" s="67"/>
      <c r="H15" s="67"/>
      <c r="I15" s="68"/>
      <c r="J15" s="68"/>
      <c r="K15" s="68"/>
      <c r="L15" s="68"/>
      <c r="M15" s="69"/>
      <c r="N15" s="69"/>
      <c r="O15" s="57"/>
      <c r="P15" s="57"/>
      <c r="Q15" s="57"/>
      <c r="R15" s="57"/>
      <c r="S15" s="57"/>
      <c r="T15" s="57"/>
      <c r="U15" s="57"/>
    </row>
    <row r="16" spans="1:21" ht="25.5" x14ac:dyDescent="0.2">
      <c r="B16" s="97"/>
      <c r="C16" s="103"/>
      <c r="D16" s="66" t="s">
        <v>119</v>
      </c>
      <c r="E16" s="63">
        <f t="shared" si="1"/>
        <v>0</v>
      </c>
      <c r="F16" s="67"/>
      <c r="G16" s="67"/>
      <c r="H16" s="67"/>
      <c r="I16" s="68"/>
      <c r="J16" s="68"/>
      <c r="K16" s="68"/>
      <c r="L16" s="68"/>
      <c r="M16" s="69"/>
      <c r="N16" s="69"/>
      <c r="O16" s="57"/>
      <c r="P16" s="57"/>
      <c r="Q16" s="57"/>
      <c r="R16" s="57"/>
      <c r="S16" s="57"/>
      <c r="T16" s="57"/>
      <c r="U16" s="57"/>
    </row>
    <row r="17" spans="2:14" x14ac:dyDescent="0.2">
      <c r="B17" s="98"/>
      <c r="C17" s="104"/>
      <c r="D17" s="66" t="s">
        <v>120</v>
      </c>
      <c r="E17" s="63">
        <f t="shared" si="1"/>
        <v>0</v>
      </c>
      <c r="F17" s="67"/>
      <c r="G17" s="67"/>
      <c r="H17" s="67"/>
      <c r="I17" s="68"/>
      <c r="J17" s="68"/>
      <c r="K17" s="68"/>
      <c r="L17" s="68"/>
      <c r="M17" s="69"/>
      <c r="N17" s="69"/>
    </row>
    <row r="18" spans="2:14" x14ac:dyDescent="0.2">
      <c r="B18" s="59"/>
      <c r="C18" s="62" t="s">
        <v>19</v>
      </c>
      <c r="D18" s="70" t="s">
        <v>115</v>
      </c>
      <c r="E18" s="71">
        <f>F18+G18+H18+I18+K18+J18+L18+M18+N18</f>
        <v>227418.96</v>
      </c>
      <c r="F18" s="72">
        <f>F19+F20+F21+F22+F23</f>
        <v>20069.560000000001</v>
      </c>
      <c r="G18" s="72">
        <f t="shared" ref="G18:N18" si="3">G19+G20+G21+G22+G23</f>
        <v>20267.599999999999</v>
      </c>
      <c r="H18" s="72">
        <f t="shared" si="3"/>
        <v>21342.400000000001</v>
      </c>
      <c r="I18" s="72">
        <f t="shared" si="3"/>
        <v>26561</v>
      </c>
      <c r="J18" s="72">
        <f t="shared" si="3"/>
        <v>26236.6</v>
      </c>
      <c r="K18" s="72">
        <f t="shared" si="3"/>
        <v>34027.1</v>
      </c>
      <c r="L18" s="73">
        <f>L19+L20+L21+L22+L23</f>
        <v>31712.800000000003</v>
      </c>
      <c r="M18" s="72">
        <f t="shared" si="3"/>
        <v>23709.1</v>
      </c>
      <c r="N18" s="72">
        <f t="shared" si="3"/>
        <v>23492.799999999999</v>
      </c>
    </row>
    <row r="19" spans="2:14" ht="25.5" x14ac:dyDescent="0.2">
      <c r="B19" s="96"/>
      <c r="C19" s="96"/>
      <c r="D19" s="66" t="s">
        <v>116</v>
      </c>
      <c r="E19" s="63">
        <f>F19+G19+H19+I19+K19+J19+L19+M19+N19</f>
        <v>15771.4</v>
      </c>
      <c r="F19" s="67">
        <f>[1]табл.8!I16+[1]табл.8!I13</f>
        <v>0</v>
      </c>
      <c r="G19" s="67">
        <f>[1]табл.8!J16+[1]табл.8!J13</f>
        <v>8405</v>
      </c>
      <c r="H19" s="67">
        <f>[1]табл.8!K16+[1]табл.8!K13</f>
        <v>0</v>
      </c>
      <c r="I19" s="67">
        <f>[1]табл.8!L16+[1]табл.8!L13</f>
        <v>0</v>
      </c>
      <c r="J19" s="67">
        <f>[1]табл.8!M16+[1]табл.8!M13</f>
        <v>0</v>
      </c>
      <c r="K19" s="67">
        <f>[1]табл.8!N16+[1]табл.8!N13</f>
        <v>7366.4</v>
      </c>
      <c r="L19" s="67">
        <f>[1]табл.8!O16+[1]табл.8!O13</f>
        <v>0</v>
      </c>
      <c r="M19" s="67">
        <f>[1]табл.8!P16+[1]табл.8!P13</f>
        <v>0</v>
      </c>
      <c r="N19" s="67">
        <f>[1]табл.8!Q16+[1]табл.8!Q13</f>
        <v>0</v>
      </c>
    </row>
    <row r="20" spans="2:14" ht="38.25" x14ac:dyDescent="0.2">
      <c r="B20" s="97"/>
      <c r="C20" s="97"/>
      <c r="D20" s="74" t="s">
        <v>117</v>
      </c>
      <c r="E20" s="63">
        <f>F20+G20+H20+I20+K20+J20+L20+M20+N20</f>
        <v>211647.55999999997</v>
      </c>
      <c r="F20" s="67">
        <f>[1]табл.8!I14+[1]табл.8!I17+[1]табл.8!I15</f>
        <v>20069.560000000001</v>
      </c>
      <c r="G20" s="67">
        <f>[1]табл.8!J14+[1]табл.8!J17+[1]табл.8!J15</f>
        <v>11862.6</v>
      </c>
      <c r="H20" s="67">
        <f>[1]табл.8!K14+[1]табл.8!K17+[1]табл.8!K15</f>
        <v>21342.400000000001</v>
      </c>
      <c r="I20" s="67">
        <f>[1]табл.8!L14+[1]табл.8!L17+[1]табл.8!L15</f>
        <v>26561</v>
      </c>
      <c r="J20" s="67">
        <f>[1]табл.8!M14+[1]табл.8!M17+[1]табл.8!M15</f>
        <v>26236.6</v>
      </c>
      <c r="K20" s="67">
        <f>[1]табл.8!N14+[1]табл.8!N17+[1]табл.8!N15</f>
        <v>26660.7</v>
      </c>
      <c r="L20" s="67">
        <f>[1]табл.8!O14+[1]табл.8!O17+[1]табл.8!O15</f>
        <v>31712.800000000003</v>
      </c>
      <c r="M20" s="67">
        <f>[1]табл.8!P14+[1]табл.8!P17+[1]табл.8!P15</f>
        <v>23709.1</v>
      </c>
      <c r="N20" s="67">
        <f>[1]табл.8!Q14+[1]табл.8!Q17+[1]табл.8!Q15</f>
        <v>23492.799999999999</v>
      </c>
    </row>
    <row r="21" spans="2:14" ht="25.5" x14ac:dyDescent="0.2">
      <c r="B21" s="97"/>
      <c r="C21" s="97"/>
      <c r="D21" s="66" t="s">
        <v>118</v>
      </c>
      <c r="E21" s="63">
        <f t="shared" ref="E21:E35" si="4">F21+G21+H21+I21+K21+J21</f>
        <v>0</v>
      </c>
      <c r="F21" s="67"/>
      <c r="G21" s="67"/>
      <c r="H21" s="67"/>
      <c r="I21" s="68"/>
      <c r="J21" s="68"/>
      <c r="K21" s="68"/>
      <c r="L21" s="68"/>
      <c r="M21" s="69"/>
      <c r="N21" s="69"/>
    </row>
    <row r="22" spans="2:14" ht="25.5" x14ac:dyDescent="0.2">
      <c r="B22" s="97"/>
      <c r="C22" s="97"/>
      <c r="D22" s="66" t="s">
        <v>119</v>
      </c>
      <c r="E22" s="63">
        <f t="shared" si="4"/>
        <v>0</v>
      </c>
      <c r="F22" s="67"/>
      <c r="G22" s="67"/>
      <c r="H22" s="67"/>
      <c r="I22" s="68"/>
      <c r="J22" s="68"/>
      <c r="K22" s="68"/>
      <c r="L22" s="68"/>
      <c r="M22" s="69"/>
      <c r="N22" s="69"/>
    </row>
    <row r="23" spans="2:14" x14ac:dyDescent="0.2">
      <c r="B23" s="98"/>
      <c r="C23" s="98"/>
      <c r="D23" s="66" t="s">
        <v>120</v>
      </c>
      <c r="E23" s="63">
        <f t="shared" si="4"/>
        <v>0</v>
      </c>
      <c r="F23" s="67"/>
      <c r="G23" s="67"/>
      <c r="H23" s="67"/>
      <c r="I23" s="68"/>
      <c r="J23" s="68"/>
      <c r="K23" s="68"/>
      <c r="L23" s="68"/>
      <c r="M23" s="69"/>
      <c r="N23" s="69"/>
    </row>
    <row r="24" spans="2:14" x14ac:dyDescent="0.2">
      <c r="B24" s="59"/>
      <c r="C24" s="62" t="s">
        <v>39</v>
      </c>
      <c r="D24" s="62" t="s">
        <v>115</v>
      </c>
      <c r="E24" s="71">
        <f>F24+G24+H24+I24+K24+J24+L24+M24+N24</f>
        <v>242670.6</v>
      </c>
      <c r="F24" s="64">
        <f>F25+F26+F27+F28+F29</f>
        <v>21398.400000000001</v>
      </c>
      <c r="G24" s="64">
        <f t="shared" ref="G24:N24" si="5">G25+G26+G27+G28+G29</f>
        <v>21846.5</v>
      </c>
      <c r="H24" s="64">
        <f t="shared" si="5"/>
        <v>24871.3</v>
      </c>
      <c r="I24" s="64">
        <f t="shared" si="5"/>
        <v>32303.9</v>
      </c>
      <c r="J24" s="64">
        <f t="shared" si="5"/>
        <v>29830.3</v>
      </c>
      <c r="K24" s="64">
        <f t="shared" si="5"/>
        <v>30476.300000000003</v>
      </c>
      <c r="L24" s="64">
        <f>L25+L26+L27+L28+L29</f>
        <v>35275.4</v>
      </c>
      <c r="M24" s="64">
        <f t="shared" si="5"/>
        <v>24101.399999999998</v>
      </c>
      <c r="N24" s="64">
        <f t="shared" si="5"/>
        <v>22567.1</v>
      </c>
    </row>
    <row r="25" spans="2:14" ht="25.5" x14ac:dyDescent="0.2">
      <c r="B25" s="96"/>
      <c r="C25" s="96"/>
      <c r="D25" s="66" t="s">
        <v>116</v>
      </c>
      <c r="E25" s="63">
        <f t="shared" ref="E25" si="6">F25+G25+H25+I25+K25+J25+L25+M25+N25</f>
        <v>80546.599999999991</v>
      </c>
      <c r="F25" s="67">
        <f>[1]табл.8!I20+[1]табл.8!I23+[1]табл.8!I26+[1]табл.8!I29+[1]табл.8!I31+[1]табл.8!I33+[1]табл.8!I36</f>
        <v>6306</v>
      </c>
      <c r="G25" s="67">
        <f>[1]табл.8!J20+[1]табл.8!J23+[1]табл.8!J26+[1]табл.8!J29+[1]табл.8!J31+[1]табл.8!J33+[1]табл.8!J36</f>
        <v>6466</v>
      </c>
      <c r="H25" s="67">
        <f>[1]табл.8!K20+[1]табл.8!K23+[1]табл.8!K26+[1]табл.8!K29+[1]табл.8!K31+[1]табл.8!K33+[1]табл.8!K36</f>
        <v>8638.6999999999989</v>
      </c>
      <c r="I25" s="67">
        <f>[1]табл.8!L20+[1]табл.8!L23+[1]табл.8!L26+[1]табл.8!L29+[1]табл.8!L31+[1]табл.8!L33+[1]табл.8!L36</f>
        <v>10033.200000000001</v>
      </c>
      <c r="J25" s="67">
        <f>[1]табл.8!M20+[1]табл.8!M23+[1]табл.8!M26+[1]табл.8!M29+[1]табл.8!M31+[1]табл.8!M33+[1]табл.8!M36</f>
        <v>10446.799999999999</v>
      </c>
      <c r="K25" s="67">
        <f>[1]табл.8!N20+[1]табл.8!N23+[1]табл.8!N26+[1]табл.8!N29+[1]табл.8!N31+[1]табл.8!N33+[1]табл.8!N36</f>
        <v>12670.2</v>
      </c>
      <c r="L25" s="67">
        <f>[1]табл.8!O20+[1]табл.8!O23+[1]табл.8!O26+[1]табл.8!O29+[1]табл.8!O31+[1]табл.8!O33+[1]табл.8!O36+[1]табл.8!O32+[1]табл.8!O30</f>
        <v>12547.2</v>
      </c>
      <c r="M25" s="67">
        <f>[1]табл.8!P20+[1]табл.8!P23+[1]табл.8!P26+[1]табл.8!P29+[1]табл.8!P31+[1]табл.8!P33+[1]табл.8!P36</f>
        <v>6936</v>
      </c>
      <c r="N25" s="67">
        <f>[1]табл.8!Q20+[1]табл.8!Q23+[1]табл.8!Q26+[1]табл.8!Q29+[1]табл.8!Q31+[1]табл.8!Q33+[1]табл.8!Q36</f>
        <v>6502.5</v>
      </c>
    </row>
    <row r="26" spans="2:14" ht="38.25" x14ac:dyDescent="0.2">
      <c r="B26" s="97"/>
      <c r="C26" s="97"/>
      <c r="D26" s="66" t="s">
        <v>117</v>
      </c>
      <c r="E26" s="63">
        <f>F26+G26+H26+I26+K26+J26+L26+M26+N26</f>
        <v>162124</v>
      </c>
      <c r="F26" s="67">
        <f>[1]табл.8!I21+[1]табл.8!I22+[1]табл.8!I24+[1]табл.8!I27+[1]табл.8!I28+[1]табл.8!I34+[1]табл.8!I37</f>
        <v>15092.4</v>
      </c>
      <c r="G26" s="67">
        <f>[1]табл.8!J21+[1]табл.8!J22+[1]табл.8!J24+[1]табл.8!J27+[1]табл.8!J28+[1]табл.8!J34+[1]табл.8!J37</f>
        <v>15380.5</v>
      </c>
      <c r="H26" s="67">
        <f>[1]табл.8!K21+[1]табл.8!K22+[1]табл.8!K24+[1]табл.8!K27+[1]табл.8!K28+[1]табл.8!K34+[1]табл.8!K37</f>
        <v>16232.6</v>
      </c>
      <c r="I26" s="67">
        <f>[1]табл.8!L21+[1]табл.8!L22+[1]табл.8!L24+[1]табл.8!L27+[1]табл.8!L28+[1]табл.8!L34+[1]табл.8!L37</f>
        <v>22270.7</v>
      </c>
      <c r="J26" s="67">
        <f>[1]табл.8!M21+[1]табл.8!M22+[1]табл.8!M24+[1]табл.8!M27+[1]табл.8!M28+[1]табл.8!M34+[1]табл.8!M37</f>
        <v>19383.5</v>
      </c>
      <c r="K26" s="67">
        <f>[1]табл.8!N21+[1]табл.8!N22+[1]табл.8!N24+[1]табл.8!N27+[1]табл.8!N28+[1]табл.8!N34+[1]табл.8!N37</f>
        <v>17806.100000000002</v>
      </c>
      <c r="L26" s="67">
        <f>[1]табл.8!O21+[1]табл.8!O22+[1]табл.8!O24+[1]табл.8!O27+[1]табл.8!O28+[1]табл.8!O34+[1]табл.8!O37</f>
        <v>22728.2</v>
      </c>
      <c r="M26" s="67">
        <f>[1]табл.8!P21+[1]табл.8!P22+[1]табл.8!P24+[1]табл.8!P27+[1]табл.8!P28+[1]табл.8!P34+[1]табл.8!P37</f>
        <v>17165.399999999998</v>
      </c>
      <c r="N26" s="67">
        <f>[1]табл.8!Q21+[1]табл.8!Q22+[1]табл.8!Q24+[1]табл.8!Q27+[1]табл.8!Q28+[1]табл.8!Q34+[1]табл.8!Q37</f>
        <v>16064.599999999999</v>
      </c>
    </row>
    <row r="27" spans="2:14" ht="25.5" x14ac:dyDescent="0.2">
      <c r="B27" s="97"/>
      <c r="C27" s="97"/>
      <c r="D27" s="66" t="s">
        <v>118</v>
      </c>
      <c r="E27" s="63">
        <f t="shared" si="4"/>
        <v>0</v>
      </c>
      <c r="F27" s="67"/>
      <c r="G27" s="67"/>
      <c r="H27" s="67"/>
      <c r="I27" s="68"/>
      <c r="J27" s="68"/>
      <c r="K27" s="68"/>
      <c r="L27" s="68"/>
      <c r="M27" s="69"/>
      <c r="N27" s="69"/>
    </row>
    <row r="28" spans="2:14" ht="25.5" x14ac:dyDescent="0.2">
      <c r="B28" s="97"/>
      <c r="C28" s="97"/>
      <c r="D28" s="66" t="s">
        <v>119</v>
      </c>
      <c r="E28" s="63">
        <f t="shared" si="4"/>
        <v>0</v>
      </c>
      <c r="F28" s="67"/>
      <c r="G28" s="67"/>
      <c r="H28" s="67"/>
      <c r="I28" s="68"/>
      <c r="J28" s="68"/>
      <c r="K28" s="68"/>
      <c r="L28" s="68"/>
      <c r="M28" s="69"/>
      <c r="N28" s="69"/>
    </row>
    <row r="29" spans="2:14" x14ac:dyDescent="0.2">
      <c r="B29" s="98"/>
      <c r="C29" s="98"/>
      <c r="D29" s="66" t="s">
        <v>120</v>
      </c>
      <c r="E29" s="63">
        <f t="shared" si="4"/>
        <v>0</v>
      </c>
      <c r="F29" s="67"/>
      <c r="G29" s="67"/>
      <c r="H29" s="67"/>
      <c r="I29" s="68"/>
      <c r="J29" s="68"/>
      <c r="K29" s="68"/>
      <c r="L29" s="68"/>
      <c r="M29" s="69"/>
      <c r="N29" s="69"/>
    </row>
    <row r="30" spans="2:14" x14ac:dyDescent="0.2">
      <c r="B30" s="59"/>
      <c r="C30" s="62" t="s">
        <v>79</v>
      </c>
      <c r="D30" s="62" t="s">
        <v>115</v>
      </c>
      <c r="E30" s="71">
        <f>F30+G30+H30+I30+K30+J30+L30+M30+N30</f>
        <v>40775.100000000006</v>
      </c>
      <c r="F30" s="64">
        <f>F31+F32+F33+F34+F35</f>
        <v>4024.6000000000004</v>
      </c>
      <c r="G30" s="64">
        <f t="shared" ref="G30:K30" si="7">G31+G32+G33+G34+G35</f>
        <v>4135.0999999999995</v>
      </c>
      <c r="H30" s="64">
        <f t="shared" si="7"/>
        <v>4000.3</v>
      </c>
      <c r="I30" s="64">
        <f t="shared" si="7"/>
        <v>3772.4999999999995</v>
      </c>
      <c r="J30" s="64">
        <f t="shared" si="7"/>
        <v>4466.1000000000004</v>
      </c>
      <c r="K30" s="64">
        <f t="shared" si="7"/>
        <v>5636.8</v>
      </c>
      <c r="L30" s="64">
        <f>L31+L32+L33+L34+L35</f>
        <v>5358.9000000000005</v>
      </c>
      <c r="M30" s="64">
        <f t="shared" ref="M30:N30" si="8">M31+M32+M33+M34+M35</f>
        <v>4685.8999999999996</v>
      </c>
      <c r="N30" s="64">
        <f t="shared" si="8"/>
        <v>4694.8999999999996</v>
      </c>
    </row>
    <row r="31" spans="2:14" ht="25.5" x14ac:dyDescent="0.2">
      <c r="B31" s="96"/>
      <c r="C31" s="96"/>
      <c r="D31" s="66" t="s">
        <v>116</v>
      </c>
      <c r="E31" s="63">
        <f t="shared" ref="E31" si="9">F31+G31+H31+I31+K31+J31+L31+M31+N31</f>
        <v>0</v>
      </c>
      <c r="F31" s="67"/>
      <c r="G31" s="67"/>
      <c r="H31" s="67"/>
      <c r="I31" s="68"/>
      <c r="J31" s="68"/>
      <c r="K31" s="68"/>
      <c r="L31" s="68"/>
      <c r="M31" s="69"/>
      <c r="N31" s="69"/>
    </row>
    <row r="32" spans="2:14" ht="38.25" x14ac:dyDescent="0.2">
      <c r="B32" s="97"/>
      <c r="C32" s="97"/>
      <c r="D32" s="66" t="s">
        <v>117</v>
      </c>
      <c r="E32" s="63">
        <f>F32+G32+H32+I32+K32+J32+L32+M32+N32</f>
        <v>40775.100000000006</v>
      </c>
      <c r="F32" s="67">
        <f>[1]табл.8!I38</f>
        <v>4024.6000000000004</v>
      </c>
      <c r="G32" s="67">
        <f>[1]табл.8!J38</f>
        <v>4135.0999999999995</v>
      </c>
      <c r="H32" s="67">
        <f>[1]табл.8!K38</f>
        <v>4000.3</v>
      </c>
      <c r="I32" s="67">
        <f>[1]табл.8!L38</f>
        <v>3772.4999999999995</v>
      </c>
      <c r="J32" s="67">
        <f>[1]табл.8!M38</f>
        <v>4466.1000000000004</v>
      </c>
      <c r="K32" s="67">
        <f>[1]табл.8!N38</f>
        <v>5636.8</v>
      </c>
      <c r="L32" s="67">
        <f>[1]табл.8!O38</f>
        <v>5358.9000000000005</v>
      </c>
      <c r="M32" s="67">
        <f>[1]табл.8!P38</f>
        <v>4685.8999999999996</v>
      </c>
      <c r="N32" s="67">
        <f>[1]табл.8!Q38</f>
        <v>4694.8999999999996</v>
      </c>
    </row>
    <row r="33" spans="2:14" ht="25.5" x14ac:dyDescent="0.2">
      <c r="B33" s="97"/>
      <c r="C33" s="97"/>
      <c r="D33" s="66" t="s">
        <v>118</v>
      </c>
      <c r="E33" s="63">
        <f t="shared" si="4"/>
        <v>0</v>
      </c>
      <c r="F33" s="67"/>
      <c r="G33" s="67"/>
      <c r="H33" s="67"/>
      <c r="I33" s="68"/>
      <c r="J33" s="68"/>
      <c r="K33" s="68"/>
      <c r="L33" s="68"/>
      <c r="M33" s="69"/>
      <c r="N33" s="69"/>
    </row>
    <row r="34" spans="2:14" ht="25.5" x14ac:dyDescent="0.2">
      <c r="B34" s="97"/>
      <c r="C34" s="97"/>
      <c r="D34" s="66" t="s">
        <v>119</v>
      </c>
      <c r="E34" s="63">
        <f t="shared" si="4"/>
        <v>0</v>
      </c>
      <c r="F34" s="67"/>
      <c r="G34" s="67"/>
      <c r="H34" s="67"/>
      <c r="I34" s="68"/>
      <c r="J34" s="68"/>
      <c r="K34" s="68"/>
      <c r="L34" s="68"/>
      <c r="M34" s="69"/>
      <c r="N34" s="69"/>
    </row>
    <row r="35" spans="2:14" x14ac:dyDescent="0.2">
      <c r="B35" s="98"/>
      <c r="C35" s="98"/>
      <c r="D35" s="66" t="s">
        <v>120</v>
      </c>
      <c r="E35" s="63">
        <f t="shared" si="4"/>
        <v>0</v>
      </c>
      <c r="F35" s="67"/>
      <c r="G35" s="67"/>
      <c r="H35" s="67"/>
      <c r="I35" s="68"/>
      <c r="J35" s="68"/>
      <c r="K35" s="68"/>
      <c r="L35" s="68"/>
      <c r="M35" s="69"/>
      <c r="N35" s="69"/>
    </row>
    <row r="39" spans="2:14" x14ac:dyDescent="0.2">
      <c r="N39" s="43" t="s">
        <v>121</v>
      </c>
    </row>
  </sheetData>
  <mergeCells count="18">
    <mergeCell ref="B7:K7"/>
    <mergeCell ref="F1:L1"/>
    <mergeCell ref="F2:L2"/>
    <mergeCell ref="B4:K4"/>
    <mergeCell ref="B5:K5"/>
    <mergeCell ref="B6:K6"/>
    <mergeCell ref="B9:B10"/>
    <mergeCell ref="C9:C10"/>
    <mergeCell ref="D9:D10"/>
    <mergeCell ref="E9:N9"/>
    <mergeCell ref="B12:B17"/>
    <mergeCell ref="C12:C17"/>
    <mergeCell ref="B19:B23"/>
    <mergeCell ref="C19:C23"/>
    <mergeCell ref="B25:B29"/>
    <mergeCell ref="C25:C29"/>
    <mergeCell ref="B31:B35"/>
    <mergeCell ref="C31:C3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таб8 31.12.2021</vt:lpstr>
      <vt:lpstr>таб9 31.12.2021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2022-03-21T09:22:40Z</dcterms:modified>
</cp:coreProperties>
</file>