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леся\Постановления\2024 г\УФ\"/>
    </mc:Choice>
  </mc:AlternateContent>
  <bookViews>
    <workbookView xWindow="0" yWindow="0" windowWidth="21570" windowHeight="7455"/>
  </bookViews>
  <sheets>
    <sheet name="Лист1" sheetId="1" r:id="rId1"/>
  </sheets>
  <definedNames>
    <definedName name="_xlnm.Print_Area" localSheetId="0">Лист1!$A$1:$I$129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80" i="1"/>
  <c r="I36" i="1"/>
  <c r="I58" i="1" l="1"/>
  <c r="G45" i="1" l="1"/>
  <c r="I60" i="1"/>
  <c r="G22" i="1"/>
  <c r="G37" i="1"/>
  <c r="I74" i="1" l="1"/>
  <c r="I55" i="1"/>
  <c r="H22" i="1"/>
  <c r="H37" i="1"/>
  <c r="I29" i="1"/>
  <c r="H45" i="1" l="1"/>
  <c r="I39" i="1"/>
  <c r="I37" i="1" l="1"/>
  <c r="H35" i="1"/>
  <c r="I35" i="1"/>
  <c r="G35" i="1"/>
  <c r="G31" i="1"/>
  <c r="H44" i="1"/>
  <c r="G44" i="1"/>
  <c r="I68" i="1"/>
  <c r="I67" i="1"/>
  <c r="I66" i="1"/>
  <c r="I65" i="1"/>
  <c r="I64" i="1"/>
  <c r="I45" i="1" l="1"/>
  <c r="I52" i="1"/>
  <c r="I62" i="1" l="1"/>
  <c r="I63" i="1"/>
  <c r="I77" i="1" l="1"/>
  <c r="I76" i="1"/>
  <c r="I53" i="1" l="1"/>
  <c r="I51" i="1"/>
  <c r="H102" i="1"/>
  <c r="G125" i="1" l="1"/>
  <c r="G120" i="1"/>
  <c r="G115" i="1"/>
  <c r="G112" i="1"/>
  <c r="G107" i="1"/>
  <c r="G102" i="1"/>
  <c r="G97" i="1"/>
  <c r="G94" i="1"/>
  <c r="G92" i="1"/>
  <c r="G83" i="1"/>
  <c r="H97" i="1"/>
  <c r="I106" i="1"/>
  <c r="I99" i="1"/>
  <c r="I71" i="1" l="1"/>
  <c r="I57" i="1"/>
  <c r="I54" i="1"/>
  <c r="I59" i="1"/>
  <c r="I56" i="1"/>
  <c r="I50" i="1"/>
  <c r="I23" i="1"/>
  <c r="H19" i="1"/>
  <c r="I20" i="1"/>
  <c r="G19" i="1"/>
  <c r="H125" i="1" l="1"/>
  <c r="H115" i="1"/>
  <c r="I119" i="1"/>
  <c r="I75" i="1" l="1"/>
  <c r="I78" i="1"/>
  <c r="I27" i="1"/>
  <c r="I28" i="1"/>
  <c r="I22" i="1" l="1"/>
  <c r="H33" i="1"/>
  <c r="G33" i="1"/>
  <c r="I47" i="1" l="1"/>
  <c r="I48" i="1"/>
  <c r="H31" i="1"/>
  <c r="H14" i="1"/>
  <c r="G14" i="1"/>
  <c r="I105" i="1"/>
  <c r="H92" i="1" l="1"/>
  <c r="I111" i="1" l="1"/>
  <c r="H83" i="1"/>
  <c r="I90" i="1"/>
  <c r="I72" i="1"/>
  <c r="H123" i="1" l="1"/>
  <c r="G123" i="1"/>
  <c r="H120" i="1"/>
  <c r="H112" i="1"/>
  <c r="H107" i="1"/>
  <c r="H94" i="1"/>
  <c r="I13" i="1"/>
  <c r="I15" i="1"/>
  <c r="I17" i="1"/>
  <c r="I18" i="1"/>
  <c r="I19" i="1"/>
  <c r="I21" i="1"/>
  <c r="I25" i="1"/>
  <c r="I32" i="1"/>
  <c r="I38" i="1"/>
  <c r="I41" i="1"/>
  <c r="I42" i="1"/>
  <c r="I46" i="1"/>
  <c r="I61" i="1"/>
  <c r="I69" i="1"/>
  <c r="I70" i="1"/>
  <c r="I73" i="1"/>
  <c r="I84" i="1"/>
  <c r="I85" i="1"/>
  <c r="I86" i="1"/>
  <c r="I88" i="1"/>
  <c r="I89" i="1"/>
  <c r="I91" i="1"/>
  <c r="I93" i="1"/>
  <c r="I95" i="1"/>
  <c r="I96" i="1"/>
  <c r="I98" i="1"/>
  <c r="I100" i="1"/>
  <c r="I101" i="1"/>
  <c r="I103" i="1"/>
  <c r="I104" i="1"/>
  <c r="I108" i="1"/>
  <c r="I109" i="1"/>
  <c r="I110" i="1"/>
  <c r="I113" i="1"/>
  <c r="I114" i="1"/>
  <c r="I116" i="1"/>
  <c r="I117" i="1"/>
  <c r="I118" i="1"/>
  <c r="I121" i="1"/>
  <c r="I122" i="1"/>
  <c r="I124" i="1"/>
  <c r="I126" i="1"/>
  <c r="I127" i="1"/>
  <c r="I12" i="1"/>
  <c r="H128" i="1" l="1"/>
  <c r="I44" i="1"/>
  <c r="I123" i="1"/>
  <c r="G128" i="1"/>
  <c r="I125" i="1"/>
  <c r="I102" i="1"/>
  <c r="I115" i="1"/>
  <c r="I94" i="1"/>
  <c r="I112" i="1"/>
  <c r="I120" i="1"/>
  <c r="I107" i="1"/>
  <c r="I97" i="1"/>
  <c r="I92" i="1"/>
  <c r="I83" i="1"/>
  <c r="I11" i="1"/>
  <c r="H11" i="1"/>
  <c r="H43" i="1" s="1"/>
  <c r="G11" i="1"/>
  <c r="G43" i="1" s="1"/>
  <c r="G81" i="1" s="1"/>
  <c r="G129" i="1" l="1"/>
  <c r="I43" i="1"/>
  <c r="H81" i="1"/>
  <c r="I81" i="1" s="1"/>
  <c r="I128" i="1"/>
  <c r="I14" i="1"/>
  <c r="I31" i="1"/>
  <c r="H129" i="1" l="1"/>
</calcChain>
</file>

<file path=xl/sharedStrings.xml><?xml version="1.0" encoding="utf-8"?>
<sst xmlns="http://schemas.openxmlformats.org/spreadsheetml/2006/main" count="246" uniqueCount="239">
  <si>
    <t>О Т Ч Е Т</t>
  </si>
  <si>
    <t>(тыс.руб.)</t>
  </si>
  <si>
    <t>Код бюджетной классификации РФ</t>
  </si>
  <si>
    <t xml:space="preserve">Наименование </t>
  </si>
  <si>
    <t>% исп.</t>
  </si>
  <si>
    <t>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</si>
  <si>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</si>
  <si>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</si>
  <si>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</si>
  <si>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</si>
  <si>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1 03 02000 01 0000110</t>
  </si>
  <si>
    <t>Доходы, являющиеся источниками формирования дорожного фонда</t>
  </si>
  <si>
    <t>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</si>
  <si>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</si>
  <si>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</si>
  <si>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</si>
  <si>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</si>
  <si>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</si>
  <si>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</si>
  <si>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</si>
  <si>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</si>
  <si>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</si>
  <si>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</si>
  <si>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</si>
  <si>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</si>
  <si>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 расположены в границах поселений, а также средства от продажи права на заключение договоров аренды указанных земельных участков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</si>
  <si>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</si>
  <si>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</si>
  <si>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</si>
  <si>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</si>
  <si>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1 12 00000 00 0000 120</t>
  </si>
  <si>
    <t>Платежи при использовании природными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</si>
  <si>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</si>
  <si>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</si>
  <si>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</si>
  <si>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</si>
  <si>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1 14 06013 00 0000 430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</si>
  <si>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</si>
  <si>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</si>
  <si>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</si>
  <si>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</si>
  <si>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</si>
  <si>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ВСЕГО СОБСТВЕННЫЕ ДОХОДЫ:</t>
  </si>
  <si>
    <t>Безвозмездные поступления</t>
  </si>
  <si>
    <t>Безвозмездные поступления от других бюджетов</t>
  </si>
  <si>
    <t>Дотации бюджетам муниципальных районов на выравнивание бюджетной обеспеченности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</si>
  <si>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</si>
  <si>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8 90 00000 00 0000 000</t>
  </si>
  <si>
    <t>ВСЕГО ДОХОДОВ:</t>
  </si>
  <si>
    <t>01 00 0000000000 000</t>
  </si>
  <si>
    <t>Общегосударственные вопросы</t>
  </si>
  <si>
    <t>01 02 0000000000 000</t>
  </si>
  <si>
    <t>Функционирование высшего выборного должностного лица</t>
  </si>
  <si>
    <t>01 03 0000000000 000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</si>
  <si>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</si>
  <si>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01 04 0000000000 000</t>
  </si>
  <si>
    <t>Функционирование органов местного самоуправления</t>
  </si>
  <si>
    <t>01 06 0000000000 000</t>
  </si>
  <si>
    <t>Обеспечение деятельности финансовых, налоговых и таможенных органов и органов финансового надзора</t>
  </si>
  <si>
    <t>01 07 0000000000 000</t>
  </si>
  <si>
    <t>Проведение выборов в представительные органы муниципального образования</t>
  </si>
  <si>
    <t>01 11 0000000000 000</t>
  </si>
  <si>
    <t>Резервный фонд</t>
  </si>
  <si>
    <t>-</t>
  </si>
  <si>
    <t>01 13 0000000000 000</t>
  </si>
  <si>
    <t>Другие общегосударственные вопросы</t>
  </si>
  <si>
    <t>02 00 0000000000 000</t>
  </si>
  <si>
    <t>Национальная оборона</t>
  </si>
  <si>
    <t>02 03 0000000000 000</t>
  </si>
  <si>
    <t>Осуществление первичного воинского учета на территориях, где отсутствуют военные комиссариаты</t>
  </si>
  <si>
    <t>03 00 000000000 000</t>
  </si>
  <si>
    <t>Национальная безопасность и правоохранительная деятельность</t>
  </si>
  <si>
    <t>03 09 0000000000 000</t>
  </si>
  <si>
    <t>Предупреждение и ликвидация последствий ЧС природного и техногенного характера</t>
  </si>
  <si>
    <t>03 14 0000000000 000</t>
  </si>
  <si>
    <t>Другие вопросы в области национальной безопасности и правоохранительной деятельности</t>
  </si>
  <si>
    <t>04 00 0000000000 000</t>
  </si>
  <si>
    <t>Национальная экономика</t>
  </si>
  <si>
    <t>04 01 0000000000 000</t>
  </si>
  <si>
    <t>Общеэкономические вопросы</t>
  </si>
  <si>
    <t>04 09 0000000000 000</t>
  </si>
  <si>
    <t>Дорожное хозяйство (дорожные фонды)</t>
  </si>
  <si>
    <t>04 12 0000000000 000</t>
  </si>
  <si>
    <t>Другие вопросы в области национальной экономики</t>
  </si>
  <si>
    <t>05 00 0000000000 000</t>
  </si>
  <si>
    <t>Жилищно-коммунальное хозяйство</t>
  </si>
  <si>
    <t>05 01 0000000000 000</t>
  </si>
  <si>
    <t>Жилищное хозяйство</t>
  </si>
  <si>
    <t>05 02 0000000000 000</t>
  </si>
  <si>
    <t>Коммунальное хозяйство</t>
  </si>
  <si>
    <t>05 03 0000000000 000</t>
  </si>
  <si>
    <t>Благоустройство</t>
  </si>
  <si>
    <t>07 00 0000000000 000</t>
  </si>
  <si>
    <t>Образование</t>
  </si>
  <si>
    <t>07 01 0000000000 000</t>
  </si>
  <si>
    <t>Дошкольное образование</t>
  </si>
  <si>
    <t>07 02 0000000000 000</t>
  </si>
  <si>
    <t>Общее образование</t>
  </si>
  <si>
    <t>07 03 0000000000 000</t>
  </si>
  <si>
    <t>Дополнительное образование детей</t>
  </si>
  <si>
    <t>07 09 0000000000 000</t>
  </si>
  <si>
    <t>Другие вопросы в области образования</t>
  </si>
  <si>
    <t>08 00 0000000000 000</t>
  </si>
  <si>
    <t xml:space="preserve">Культура и кинематография </t>
  </si>
  <si>
    <t>08 01 0000000000 000</t>
  </si>
  <si>
    <t>Культура</t>
  </si>
  <si>
    <t>08 04 0000000000 000</t>
  </si>
  <si>
    <t>Другие вопросы в области культуры</t>
  </si>
  <si>
    <t>10 00 0000000000 000</t>
  </si>
  <si>
    <t>Социальная политика</t>
  </si>
  <si>
    <t>10 01 0000000000 000</t>
  </si>
  <si>
    <t>Пенсионное обеспечение</t>
  </si>
  <si>
    <t>10 03 0000000000 000</t>
  </si>
  <si>
    <t>Социальное обеспечение населения</t>
  </si>
  <si>
    <t>10 04 0000000000 000</t>
  </si>
  <si>
    <t>Охрана семьи и детства</t>
  </si>
  <si>
    <t>11 00  000000000 000</t>
  </si>
  <si>
    <t>Физическая культура и спорт</t>
  </si>
  <si>
    <t>11 01  0000000000 000</t>
  </si>
  <si>
    <t xml:space="preserve">Физическая культура </t>
  </si>
  <si>
    <t>11 02 0000000000 000</t>
  </si>
  <si>
    <t>Массовый спорт</t>
  </si>
  <si>
    <t>13 00  000000000 000</t>
  </si>
  <si>
    <t>Обслуживание государственного и муниципального долга</t>
  </si>
  <si>
    <t>13 01 0000000000 000</t>
  </si>
  <si>
    <t>Обслуживание государственного внутреннего и муниципального долга</t>
  </si>
  <si>
    <t>14 00 0000000000 000</t>
  </si>
  <si>
    <t>Межбюджетные трансферты общего характера бюджетам бюджетной системы Российской Федерации</t>
  </si>
  <si>
    <t>14 01 0000000000 000</t>
  </si>
  <si>
    <t>Дотации на выравнивание бюджетной обеспеченности субъектов Российской Федерации и муниципальных образований</t>
  </si>
  <si>
    <t>14 03 0000000000 000</t>
  </si>
  <si>
    <t>Прочие межбюджетные трансферты общего характера</t>
  </si>
  <si>
    <t>ВСЕГО РАСХОДОВ:</t>
  </si>
  <si>
    <t>Дефицит, профицит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</si>
  <si>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</si>
  <si>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</si>
  <si>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</si>
  <si>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</si>
  <si>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РАСХОДЫ</t>
  </si>
  <si>
    <t>96 00 0000000000 000</t>
  </si>
  <si>
    <t>202 20299 05 0000 151</t>
  </si>
  <si>
    <t>202 00000 00 0000 000</t>
  </si>
  <si>
    <t>200 00000 00 0000 000</t>
  </si>
  <si>
    <t>01 05 0000000000 000</t>
  </si>
  <si>
    <t>Судебная система</t>
  </si>
  <si>
    <t>1 13 00000 00 0000 130</t>
  </si>
  <si>
    <t xml:space="preserve">Доходы от оказания платных услуг (работ) и компенсации затрат государства </t>
  </si>
  <si>
    <t>1 13 02995 05 0000 130</t>
  </si>
  <si>
    <t>Прочие доходы от компенсации затрат бюджетов муниципальных районов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</si>
  <si>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</si>
  <si>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</si>
  <si>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202 25497 05 0000 150</t>
  </si>
  <si>
    <t>202 20216 05 0060 150</t>
  </si>
  <si>
    <t>202 15001 05 0000 150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</si>
  <si>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</si>
  <si>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</si>
  <si>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1 11 05313 05 0000 120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</si>
  <si>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</si>
  <si>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202 15002 05 0000 150</t>
  </si>
  <si>
    <t>2 02 25299 05 0000 150</t>
  </si>
  <si>
    <t>202 25555 05 0000 150</t>
  </si>
  <si>
    <t>202 40014 05 0000 150</t>
  </si>
  <si>
    <t>об исполнении бюджета муниципального образования Моздокский район</t>
  </si>
  <si>
    <t>1 05 01000 00 0000 110</t>
  </si>
  <si>
    <t>1 05 02000 00 0000 110</t>
  </si>
  <si>
    <t>1 05 03000 00 0000 110</t>
  </si>
  <si>
    <t>1 05 04000 00 0000 110</t>
  </si>
  <si>
    <t>Субсидии бюджетам на обеспечение развития и укрепления материально-технической базы муниципальных домов культуры</t>
  </si>
  <si>
    <t>202 25467 05 0000 150</t>
  </si>
  <si>
    <t>Субсидии бюджетам муниципальных районов на обеспечение комплексного развития сельских территорий</t>
  </si>
  <si>
    <t>203 25576 05 0000 150</t>
  </si>
  <si>
    <t>Межбюджетные трансферты бюджетам субъектов РФ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</si>
  <si>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транферты, передаваемые бюджетам муниципальных районов (Организация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</si>
  <si>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218 00000 05 0000 150</t>
  </si>
  <si>
    <t>2 19 05000 05 0000 150</t>
  </si>
  <si>
    <t>Доходы бюджетов муниципальных районов от возврата  остатков прошлых лет</t>
  </si>
  <si>
    <t>05 05 0000000000 000</t>
  </si>
  <si>
    <t>Другие вопросы в области жилищно-коммунального хозяйства</t>
  </si>
  <si>
    <t>10 06 0000000000 000</t>
  </si>
  <si>
    <t>Другие вопросы в области социальной политики</t>
  </si>
  <si>
    <t>Налог на имущество организаций по имуществу, не входящему в Единую систему газоснабжения</t>
  </si>
  <si>
    <t>1 06 00000 00 0000 000</t>
  </si>
  <si>
    <t>202 20299 00 0000 150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</si>
  <si>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</si>
  <si>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</si>
  <si>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202 20302 00 0000 150</t>
  </si>
  <si>
    <t>Субсидии бюджетам на поддержку отрасли культуры</t>
  </si>
  <si>
    <t>202 25519 00 0000 150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</si>
  <si>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</si>
  <si>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Возврат остатков субсидий, субвенций и иных межбюджетных трансфертов, имеющих целевое назначение </t>
  </si>
  <si>
    <t>202 45303 05 0000 150</t>
  </si>
  <si>
    <t>04 05 0000000000 000</t>
  </si>
  <si>
    <t>Сельское хозяйство и рыболовство</t>
  </si>
  <si>
    <t>Прочие межбюджетные трансферты, передаваемые бюджетам муниципальных районов (Организация бесплатного горячего питания обучающихся,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организациях)</t>
  </si>
  <si>
    <t>202 30024 05 0103 150</t>
  </si>
  <si>
    <t>Субвенции бюджетам муниципальных районов на  выполнение передаваемых полномочий субъектов Российской Федерации  (содержание приютов для безнадзорных животных)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</si>
  <si>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 образования в муниципальных дошкольных образовательных организациях)</t>
  </si>
  <si>
    <t xml:space="preserve"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</si>
  <si>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2 02 30024 05 0065 150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</si>
  <si>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</si>
  <si>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</si>
  <si>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2 02 30024 05 0073 150</t>
  </si>
  <si>
    <t>Субвенции бюджетам муниципальных районов на выполнение передаваемых полномочий субъектов Российской Федерации (расчет и предоставление дотаций бюджетам поселений)</t>
  </si>
  <si>
    <t>2 02 30024 05 0075 150</t>
  </si>
  <si>
    <t>Субвенции бюджетам муниципальных районов на  выполнение передаваемых полномочий субъектов Российской Федерации  (организация деятельности административных комиссий)</t>
  </si>
  <si>
    <t>Прочие доходы от компенсации затрат государства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</si>
  <si>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</si>
  <si>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</si>
  <si>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</si>
  <si>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</si>
  <si>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202 16549 05 0000 150</t>
  </si>
  <si>
    <t>Дотации (гранты) бюджетам за достижение показателей деятельности органов местного самоуправления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</si>
  <si>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</si>
  <si>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</si>
  <si>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1 14 14040 05 0000 410</t>
  </si>
  <si>
    <t>Денежные средства, полученные от реализации иного имущества, обращенного в собственность муниципального района, подлежащие зачислению в бюджет муниципального района (в части реализации основных средств по указанному имуществу)</t>
  </si>
  <si>
    <t>202 35118 05 0000 150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</si>
  <si>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</si>
  <si>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202 49999 05 0152 150</t>
  </si>
  <si>
    <t>Прочие межбюджетные трансферт, передаваемые бюджетам муниципальных районов (Ежемесячная денежная выплата учителям муниципальных общеобразовательных учреждений, которым присвоен статус учителя-методиста, учителя-наставника)</t>
  </si>
  <si>
    <t>202 45179 05 0000 150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</si>
  <si>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</si>
  <si>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районов на обустройство и восстановление воинских захоронений</t>
  </si>
  <si>
    <t>за 1 квартал 2024 года</t>
  </si>
  <si>
    <t>План на 2024 год</t>
  </si>
  <si>
    <t>Исполнение на 01.04.2024 год</t>
  </si>
  <si>
    <t>Субсидии бюджетам районов на развитие транспортной инфраструктуры  на сельских территориях</t>
  </si>
  <si>
    <t>202 25454 05 0000 150</t>
  </si>
  <si>
    <t>202 27576 05 0000 150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</si>
  <si>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</si>
  <si>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2 02 30024 05 7377 150</t>
  </si>
  <si>
    <t>2 02 30024 05 7378 150</t>
  </si>
  <si>
    <t>2 02 30024 05 7381 150</t>
  </si>
  <si>
    <t>202 49999 05 5304 150</t>
  </si>
  <si>
    <t>202 49999 05 7402 150</t>
  </si>
  <si>
    <t>202 49999 05 7404 150</t>
  </si>
  <si>
    <t xml:space="preserve">Прочие межбюджетные трансферты на грантовую поддержку образовательных организаций, которые внесли значительный вклад в качественное образование обучающихся </t>
  </si>
  <si>
    <t>Субсидии бюджетам муниципальных районов на создание модельных библиотек</t>
  </si>
  <si>
    <t xml:space="preserve">Приложение                                                к постановлению                                                          Главы Администрации                                              местного самоуправления                                 Моздокского района
№4-Ф от 18.04.2024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</si>
</sst>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_₽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theme="1"/>
      <name val="Bookman Old Style"/>
      <family val="1"/>
      <charset val="204"/>
    </font>
    <font>
      <sz val="9"/>
      <color indexed="63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0"/>
      <color indexed="63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6" fillId="2" borderId="1" xfId="1" applyNumberFormat="1" applyFont="1" applyFill="1" applyBorder="1" applyAlignment="1">
      <alignment horizontal="left" vertical="top" wrapText="1"/>
    </xf>
    <xf numFmtId="0" fontId="6" fillId="2" borderId="0" xfId="1" applyNumberFormat="1" applyFont="1" applyFill="1" applyBorder="1" applyAlignment="1">
      <alignment horizontal="left" vertical="top" wrapText="1"/>
    </xf>
    <xf numFmtId="0" fontId="3" fillId="2" borderId="0" xfId="1" applyNumberFormat="1" applyFont="1" applyFill="1" applyBorder="1" applyAlignment="1">
      <alignment horizontal="left" vertical="top" wrapText="1"/>
    </xf>
    <xf numFmtId="0" fontId="5" fillId="2" borderId="0" xfId="0" applyFont="1" applyFill="1"/>
    <xf numFmtId="164" fontId="7" fillId="2" borderId="0" xfId="0" applyNumberFormat="1" applyFont="1" applyFill="1"/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14" fillId="2" borderId="2" xfId="1" applyNumberFormat="1" applyFont="1" applyFill="1" applyBorder="1" applyAlignment="1">
      <alignment horizontal="center" vertical="center" wrapText="1"/>
    </xf>
    <xf numFmtId="0" fontId="15" fillId="2" borderId="3" xfId="1" applyNumberFormat="1" applyFont="1" applyFill="1" applyBorder="1" applyAlignment="1">
      <alignment horizontal="left" vertical="center" wrapText="1"/>
    </xf>
    <xf numFmtId="0" fontId="15" fillId="2" borderId="4" xfId="1" applyNumberFormat="1" applyFont="1" applyFill="1" applyBorder="1" applyAlignment="1">
      <alignment horizontal="left" vertical="center" wrapText="1"/>
    </xf>
    <xf numFmtId="0" fontId="15" fillId="2" borderId="5" xfId="1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4" fillId="2" borderId="3" xfId="1" applyNumberFormat="1" applyFont="1" applyFill="1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0" fontId="15" fillId="2" borderId="3" xfId="1" applyNumberFormat="1" applyFont="1" applyFill="1" applyBorder="1" applyAlignment="1">
      <alignment horizontal="left" vertical="top" wrapText="1"/>
    </xf>
    <xf numFmtId="0" fontId="15" fillId="2" borderId="4" xfId="1" applyNumberFormat="1" applyFont="1" applyFill="1" applyBorder="1" applyAlignment="1">
      <alignment horizontal="left" vertical="top" wrapText="1"/>
    </xf>
    <xf numFmtId="0" fontId="15" fillId="2" borderId="5" xfId="1" applyNumberFormat="1" applyFont="1" applyFill="1" applyBorder="1" applyAlignment="1">
      <alignment horizontal="left" vertical="top" wrapText="1"/>
    </xf>
    <xf numFmtId="0" fontId="15" fillId="2" borderId="6" xfId="1" applyNumberFormat="1" applyFont="1" applyFill="1" applyBorder="1" applyAlignment="1">
      <alignment horizontal="left" vertical="top" wrapText="1"/>
    </xf>
    <xf numFmtId="3" fontId="14" fillId="2" borderId="2" xfId="1" applyNumberFormat="1" applyFont="1" applyFill="1" applyBorder="1" applyAlignment="1">
      <alignment horizontal="center" vertical="center" wrapText="1"/>
    </xf>
    <xf numFmtId="0" fontId="15" fillId="2" borderId="3" xfId="1" applyNumberFormat="1" applyFont="1" applyFill="1" applyBorder="1" applyAlignment="1">
      <alignment vertical="center" wrapText="1"/>
    </xf>
    <xf numFmtId="0" fontId="15" fillId="2" borderId="4" xfId="1" applyNumberFormat="1" applyFont="1" applyFill="1" applyBorder="1" applyAlignment="1">
      <alignment vertical="center" wrapText="1"/>
    </xf>
    <xf numFmtId="0" fontId="15" fillId="2" borderId="5" xfId="1" applyNumberFormat="1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2" borderId="7" xfId="1" applyNumberFormat="1" applyFont="1" applyFill="1" applyBorder="1" applyAlignment="1">
      <alignment horizontal="left" vertical="top" wrapText="1"/>
    </xf>
    <xf numFmtId="0" fontId="15" fillId="2" borderId="8" xfId="1" applyNumberFormat="1" applyFont="1" applyFill="1" applyBorder="1" applyAlignment="1">
      <alignment horizontal="left" vertical="top" wrapText="1"/>
    </xf>
    <xf numFmtId="0" fontId="15" fillId="2" borderId="9" xfId="1" applyNumberFormat="1" applyFont="1" applyFill="1" applyBorder="1" applyAlignment="1">
      <alignment horizontal="left" vertical="top" wrapText="1"/>
    </xf>
    <xf numFmtId="0" fontId="15" fillId="2" borderId="2" xfId="1" applyNumberFormat="1" applyFont="1" applyFill="1" applyBorder="1" applyAlignment="1">
      <alignment horizontal="left" vertical="top" wrapText="1"/>
    </xf>
    <xf numFmtId="0" fontId="16" fillId="2" borderId="2" xfId="1" applyNumberFormat="1" applyFont="1" applyFill="1" applyBorder="1" applyAlignment="1">
      <alignment horizontal="center" vertical="top" wrapText="1"/>
    </xf>
    <xf numFmtId="0" fontId="16" fillId="2" borderId="2" xfId="1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abSelected="1" topLeftCell="A128" zoomScale="110" zoomScaleNormal="110" zoomScaleSheetLayoutView="130" workbookViewId="0">
      <selection activeCell="N1" sqref="N1"/>
    </sheetView>
  </sheetViews>
  <sheetFormatPr defaultColWidth="8.85546875" defaultRowHeight="15" outlineLevelRow="1" x14ac:dyDescent="0.3"/>
  <cols>
    <col min="1" max="1" width="11.7109375" style="20" customWidth="1"/>
    <col min="2" max="2" width="11.85546875" style="20" customWidth="1"/>
    <col min="3" max="5" width="13.28515625" style="21" customWidth="1"/>
    <col min="6" max="6" width="18.7109375" style="21" customWidth="1"/>
    <col min="7" max="8" width="18.28515625" style="7" customWidth="1"/>
    <col min="9" max="9" width="13.85546875" style="7" customWidth="1"/>
    <col min="10" max="16384" width="8.85546875" style="2"/>
  </cols>
  <sheetData>
    <row r="1" spans="1:9" ht="132" customHeight="1" x14ac:dyDescent="0.3">
      <c r="H1" s="18" t="s">
        <v>238</v>
      </c>
      <c r="I1" s="18"/>
    </row>
    <row r="2" spans="1:9" ht="12" customHeight="1" x14ac:dyDescent="0.3"/>
    <row r="3" spans="1:9" ht="14.45" customHeight="1" x14ac:dyDescent="0.3">
      <c r="A3" s="19" t="s">
        <v>0</v>
      </c>
      <c r="B3" s="19"/>
      <c r="C3" s="19"/>
      <c r="D3" s="19"/>
      <c r="E3" s="19"/>
      <c r="F3" s="19"/>
      <c r="G3" s="19"/>
      <c r="H3" s="19"/>
      <c r="I3" s="19"/>
    </row>
    <row r="4" spans="1:9" ht="14.45" customHeight="1" x14ac:dyDescent="0.3">
      <c r="A4" s="19" t="s">
        <v>162</v>
      </c>
      <c r="B4" s="19"/>
      <c r="C4" s="19"/>
      <c r="D4" s="19"/>
      <c r="E4" s="19"/>
      <c r="F4" s="19"/>
      <c r="G4" s="19"/>
      <c r="H4" s="19"/>
      <c r="I4" s="19"/>
    </row>
    <row r="5" spans="1:9" ht="14.45" customHeight="1" x14ac:dyDescent="0.3">
      <c r="A5" s="19" t="s">
        <v>223</v>
      </c>
      <c r="B5" s="19"/>
      <c r="C5" s="19"/>
      <c r="D5" s="19"/>
      <c r="E5" s="19"/>
      <c r="F5" s="19"/>
      <c r="G5" s="19"/>
      <c r="H5" s="19"/>
      <c r="I5" s="19"/>
    </row>
    <row r="6" spans="1:9" x14ac:dyDescent="0.3">
      <c r="A6" s="22"/>
      <c r="B6" s="8"/>
      <c r="C6" s="8"/>
      <c r="D6" s="8"/>
      <c r="E6" s="22"/>
      <c r="F6" s="22"/>
      <c r="G6" s="9"/>
      <c r="H6" s="10" t="s">
        <v>1</v>
      </c>
      <c r="I6" s="10"/>
    </row>
    <row r="7" spans="1:9" x14ac:dyDescent="0.3">
      <c r="A7" s="23"/>
      <c r="B7" s="8"/>
      <c r="C7" s="8"/>
      <c r="D7" s="8"/>
      <c r="E7" s="23"/>
      <c r="F7" s="23"/>
      <c r="G7" s="11"/>
      <c r="H7" s="12"/>
      <c r="I7" s="12"/>
    </row>
    <row r="8" spans="1:9" ht="21.6" customHeight="1" x14ac:dyDescent="0.3">
      <c r="A8" s="24" t="s">
        <v>2</v>
      </c>
      <c r="B8" s="24"/>
      <c r="C8" s="24" t="s">
        <v>3</v>
      </c>
      <c r="D8" s="24"/>
      <c r="E8" s="24"/>
      <c r="F8" s="24"/>
      <c r="G8" s="25" t="s">
        <v>224</v>
      </c>
      <c r="H8" s="25" t="s">
        <v>225</v>
      </c>
      <c r="I8" s="25" t="s">
        <v>4</v>
      </c>
    </row>
    <row r="9" spans="1:9" x14ac:dyDescent="0.3">
      <c r="A9" s="24"/>
      <c r="B9" s="24"/>
      <c r="C9" s="24"/>
      <c r="D9" s="24"/>
      <c r="E9" s="24"/>
      <c r="F9" s="24"/>
      <c r="G9" s="25"/>
      <c r="H9" s="25"/>
      <c r="I9" s="25"/>
    </row>
    <row r="10" spans="1:9" ht="22.15" customHeight="1" x14ac:dyDescent="0.3">
      <c r="A10" s="26" t="s">
        <v>5</v>
      </c>
      <c r="B10" s="26"/>
      <c r="C10" s="26"/>
      <c r="D10" s="26"/>
      <c r="E10" s="26"/>
      <c r="F10" s="26"/>
      <c r="G10" s="26"/>
      <c r="H10" s="26"/>
      <c r="I10" s="26"/>
    </row>
    <row r="11" spans="1:9" ht="21" customHeight="1" x14ac:dyDescent="0.3">
      <c r="A11" s="26" t="s">
        <v>6</v>
      </c>
      <c r="B11" s="26"/>
      <c r="C11" s="27" t="s">
        <v>7</v>
      </c>
      <c r="D11" s="27"/>
      <c r="E11" s="27"/>
      <c r="F11" s="27"/>
      <c r="G11" s="28">
        <f>G12</f>
        <v>426188</v>
      </c>
      <c r="H11" s="28">
        <f t="shared" ref="H11:I11" si="0">H12</f>
        <v>85289.7</v>
      </c>
      <c r="I11" s="28">
        <f t="shared" si="0"/>
        <v>20.012224652031495</v>
      </c>
    </row>
    <row r="12" spans="1:9" ht="23.45" customHeight="1" x14ac:dyDescent="0.3">
      <c r="A12" s="29" t="s">
        <v>8</v>
      </c>
      <c r="B12" s="29"/>
      <c r="C12" s="30" t="s">
        <v>9</v>
      </c>
      <c r="D12" s="30"/>
      <c r="E12" s="30"/>
      <c r="F12" s="30"/>
      <c r="G12" s="31">
        <v>426188</v>
      </c>
      <c r="H12" s="31">
        <v>85289.7</v>
      </c>
      <c r="I12" s="31">
        <f>H12/G12*100</f>
        <v>20.012224652031495</v>
      </c>
    </row>
    <row r="13" spans="1:9" ht="30.6" customHeight="1" x14ac:dyDescent="0.3">
      <c r="A13" s="26" t="s">
        <v>10</v>
      </c>
      <c r="B13" s="26"/>
      <c r="C13" s="27" t="s">
        <v>11</v>
      </c>
      <c r="D13" s="27"/>
      <c r="E13" s="27"/>
      <c r="F13" s="27"/>
      <c r="G13" s="28">
        <v>54062.1</v>
      </c>
      <c r="H13" s="28">
        <v>13748.3</v>
      </c>
      <c r="I13" s="28">
        <f t="shared" ref="I13:I103" si="1">H13/G13*100</f>
        <v>25.430569659706155</v>
      </c>
    </row>
    <row r="14" spans="1:9" ht="27.6" customHeight="1" x14ac:dyDescent="0.3">
      <c r="A14" s="26" t="s">
        <v>12</v>
      </c>
      <c r="B14" s="26"/>
      <c r="C14" s="27" t="s">
        <v>13</v>
      </c>
      <c r="D14" s="27"/>
      <c r="E14" s="27"/>
      <c r="F14" s="27"/>
      <c r="G14" s="28">
        <f>G15+G16+G17+G18</f>
        <v>111150</v>
      </c>
      <c r="H14" s="28">
        <f>H15+H16+H17+H18</f>
        <v>17326.14</v>
      </c>
      <c r="I14" s="28">
        <f t="shared" si="1"/>
        <v>15.588070175438595</v>
      </c>
    </row>
    <row r="15" spans="1:9" ht="30" customHeight="1" x14ac:dyDescent="0.3">
      <c r="A15" s="29" t="s">
        <v>163</v>
      </c>
      <c r="B15" s="29"/>
      <c r="C15" s="32" t="s">
        <v>14</v>
      </c>
      <c r="D15" s="32"/>
      <c r="E15" s="32"/>
      <c r="F15" s="32"/>
      <c r="G15" s="31">
        <v>97600</v>
      </c>
      <c r="H15" s="31">
        <v>9891.1200000000008</v>
      </c>
      <c r="I15" s="31">
        <f t="shared" si="1"/>
        <v>10.134344262295082</v>
      </c>
    </row>
    <row r="16" spans="1:9" ht="25.15" customHeight="1" x14ac:dyDescent="0.3">
      <c r="A16" s="29" t="s">
        <v>164</v>
      </c>
      <c r="B16" s="29"/>
      <c r="C16" s="30" t="s">
        <v>15</v>
      </c>
      <c r="D16" s="30"/>
      <c r="E16" s="30"/>
      <c r="F16" s="30"/>
      <c r="G16" s="31">
        <v>0</v>
      </c>
      <c r="H16" s="31">
        <v>2.9</v>
      </c>
      <c r="I16" s="31">
        <v>0</v>
      </c>
    </row>
    <row r="17" spans="1:9" ht="23.45" customHeight="1" x14ac:dyDescent="0.3">
      <c r="A17" s="29" t="s">
        <v>165</v>
      </c>
      <c r="B17" s="29"/>
      <c r="C17" s="30" t="s">
        <v>16</v>
      </c>
      <c r="D17" s="30"/>
      <c r="E17" s="30"/>
      <c r="F17" s="30"/>
      <c r="G17" s="31">
        <v>4700</v>
      </c>
      <c r="H17" s="31">
        <v>2247.7199999999998</v>
      </c>
      <c r="I17" s="31">
        <f t="shared" si="1"/>
        <v>47.82382978723404</v>
      </c>
    </row>
    <row r="18" spans="1:9" ht="25.9" customHeight="1" x14ac:dyDescent="0.3">
      <c r="A18" s="29" t="s">
        <v>166</v>
      </c>
      <c r="B18" s="29"/>
      <c r="C18" s="30" t="s">
        <v>17</v>
      </c>
      <c r="D18" s="30"/>
      <c r="E18" s="30"/>
      <c r="F18" s="30"/>
      <c r="G18" s="31">
        <v>8850</v>
      </c>
      <c r="H18" s="31">
        <v>5184.3999999999996</v>
      </c>
      <c r="I18" s="31">
        <f t="shared" si="1"/>
        <v>58.580790960451978</v>
      </c>
    </row>
    <row r="19" spans="1:9" ht="25.9" customHeight="1" x14ac:dyDescent="0.3">
      <c r="A19" s="26" t="s">
        <v>181</v>
      </c>
      <c r="B19" s="26"/>
      <c r="C19" s="27" t="s">
        <v>19</v>
      </c>
      <c r="D19" s="27"/>
      <c r="E19" s="27"/>
      <c r="F19" s="27"/>
      <c r="G19" s="28">
        <f>G20</f>
        <v>27000</v>
      </c>
      <c r="H19" s="28">
        <f>H20</f>
        <v>11001.1</v>
      </c>
      <c r="I19" s="28">
        <f t="shared" si="1"/>
        <v>40.744814814814816</v>
      </c>
    </row>
    <row r="20" spans="1:9" ht="25.9" customHeight="1" x14ac:dyDescent="0.3">
      <c r="A20" s="29" t="s">
        <v>18</v>
      </c>
      <c r="B20" s="29"/>
      <c r="C20" s="33" t="s">
        <v>180</v>
      </c>
      <c r="D20" s="34"/>
      <c r="E20" s="34"/>
      <c r="F20" s="35"/>
      <c r="G20" s="31">
        <v>27000</v>
      </c>
      <c r="H20" s="31">
        <v>11001.1</v>
      </c>
      <c r="I20" s="31">
        <f t="shared" si="1"/>
        <v>40.744814814814816</v>
      </c>
    </row>
    <row r="21" spans="1:9" ht="18" customHeight="1" x14ac:dyDescent="0.3">
      <c r="A21" s="26" t="s">
        <v>20</v>
      </c>
      <c r="B21" s="26"/>
      <c r="C21" s="27" t="s">
        <v>21</v>
      </c>
      <c r="D21" s="27"/>
      <c r="E21" s="27"/>
      <c r="F21" s="27"/>
      <c r="G21" s="28">
        <v>8700</v>
      </c>
      <c r="H21" s="28">
        <v>1678.3</v>
      </c>
      <c r="I21" s="28">
        <f t="shared" si="1"/>
        <v>19.29080459770115</v>
      </c>
    </row>
    <row r="22" spans="1:9" ht="52.15" customHeight="1" outlineLevel="1" x14ac:dyDescent="0.3">
      <c r="A22" s="26" t="s">
        <v>22</v>
      </c>
      <c r="B22" s="26"/>
      <c r="C22" s="27" t="s">
        <v>23</v>
      </c>
      <c r="D22" s="27"/>
      <c r="E22" s="27"/>
      <c r="F22" s="27"/>
      <c r="G22" s="28">
        <f>G23+G25+G26+G27+G24+G28+G29+G30</f>
        <v>86938.299999999988</v>
      </c>
      <c r="H22" s="28">
        <f>H23+H25+H26+H27+H24+H28+H29+H30</f>
        <v>13429.475</v>
      </c>
      <c r="I22" s="28">
        <f>H22/G22*100</f>
        <v>15.447133196761383</v>
      </c>
    </row>
    <row r="23" spans="1:9" ht="81.599999999999994" customHeight="1" x14ac:dyDescent="0.3">
      <c r="A23" s="29" t="s">
        <v>24</v>
      </c>
      <c r="B23" s="29"/>
      <c r="C23" s="30" t="s">
        <v>25</v>
      </c>
      <c r="D23" s="30"/>
      <c r="E23" s="30"/>
      <c r="F23" s="30"/>
      <c r="G23" s="36">
        <v>79900</v>
      </c>
      <c r="H23" s="36">
        <v>11521.6</v>
      </c>
      <c r="I23" s="31">
        <f>H23/G23*100</f>
        <v>14.420025031289113</v>
      </c>
    </row>
    <row r="24" spans="1:9" ht="81.599999999999994" customHeight="1" x14ac:dyDescent="0.3">
      <c r="A24" s="29" t="s">
        <v>154</v>
      </c>
      <c r="B24" s="29"/>
      <c r="C24" s="30" t="s">
        <v>155</v>
      </c>
      <c r="D24" s="30"/>
      <c r="E24" s="30"/>
      <c r="F24" s="30"/>
      <c r="G24" s="36">
        <v>0</v>
      </c>
      <c r="H24" s="36">
        <v>0</v>
      </c>
      <c r="I24" s="31">
        <v>0</v>
      </c>
    </row>
    <row r="25" spans="1:9" ht="43.9" customHeight="1" x14ac:dyDescent="0.3">
      <c r="A25" s="29" t="s">
        <v>26</v>
      </c>
      <c r="B25" s="29"/>
      <c r="C25" s="37" t="s">
        <v>27</v>
      </c>
      <c r="D25" s="37"/>
      <c r="E25" s="37"/>
      <c r="F25" s="37"/>
      <c r="G25" s="31">
        <v>2080.4</v>
      </c>
      <c r="H25" s="31">
        <v>305.39999999999998</v>
      </c>
      <c r="I25" s="31">
        <f t="shared" si="1"/>
        <v>14.679869255912323</v>
      </c>
    </row>
    <row r="26" spans="1:9" ht="93" customHeight="1" outlineLevel="1" x14ac:dyDescent="0.3">
      <c r="A26" s="29" t="s">
        <v>156</v>
      </c>
      <c r="B26" s="29"/>
      <c r="C26" s="30" t="s">
        <v>157</v>
      </c>
      <c r="D26" s="30"/>
      <c r="E26" s="30"/>
      <c r="F26" s="30"/>
      <c r="G26" s="31">
        <v>0</v>
      </c>
      <c r="H26" s="31">
        <v>2.5000000000000001E-2</v>
      </c>
      <c r="I26" s="31">
        <v>0</v>
      </c>
    </row>
    <row r="27" spans="1:9" ht="56.45" customHeight="1" outlineLevel="1" x14ac:dyDescent="0.3">
      <c r="A27" s="29" t="s">
        <v>206</v>
      </c>
      <c r="B27" s="29"/>
      <c r="C27" s="37" t="s">
        <v>207</v>
      </c>
      <c r="D27" s="37"/>
      <c r="E27" s="37"/>
      <c r="F27" s="37"/>
      <c r="G27" s="31">
        <v>4480</v>
      </c>
      <c r="H27" s="31">
        <v>1555.2</v>
      </c>
      <c r="I27" s="31">
        <f t="shared" si="1"/>
        <v>34.714285714285715</v>
      </c>
    </row>
    <row r="28" spans="1:9" ht="83.45" customHeight="1" outlineLevel="1" x14ac:dyDescent="0.3">
      <c r="A28" s="29" t="s">
        <v>28</v>
      </c>
      <c r="B28" s="29"/>
      <c r="C28" s="30" t="s">
        <v>29</v>
      </c>
      <c r="D28" s="30"/>
      <c r="E28" s="30"/>
      <c r="F28" s="30"/>
      <c r="G28" s="31">
        <v>330</v>
      </c>
      <c r="H28" s="31">
        <v>29.3</v>
      </c>
      <c r="I28" s="31">
        <f t="shared" si="1"/>
        <v>8.8787878787878789</v>
      </c>
    </row>
    <row r="29" spans="1:9" ht="61.9" hidden="1" customHeight="1" x14ac:dyDescent="0.3">
      <c r="A29" s="38" t="s">
        <v>28</v>
      </c>
      <c r="B29" s="39"/>
      <c r="C29" s="40" t="s">
        <v>29</v>
      </c>
      <c r="D29" s="41"/>
      <c r="E29" s="41"/>
      <c r="F29" s="42"/>
      <c r="G29" s="31"/>
      <c r="H29" s="31"/>
      <c r="I29" s="31" t="e">
        <f t="shared" si="1"/>
        <v>#DIV/0!</v>
      </c>
    </row>
    <row r="30" spans="1:9" ht="61.9" customHeight="1" x14ac:dyDescent="0.3">
      <c r="A30" s="29" t="s">
        <v>212</v>
      </c>
      <c r="B30" s="29"/>
      <c r="C30" s="43" t="s">
        <v>213</v>
      </c>
      <c r="D30" s="44"/>
      <c r="E30" s="44"/>
      <c r="F30" s="45"/>
      <c r="G30" s="31">
        <v>147.9</v>
      </c>
      <c r="H30" s="31">
        <v>17.95</v>
      </c>
      <c r="I30" s="31">
        <v>0</v>
      </c>
    </row>
    <row r="31" spans="1:9" ht="26.45" customHeight="1" x14ac:dyDescent="0.3">
      <c r="A31" s="26" t="s">
        <v>30</v>
      </c>
      <c r="B31" s="26"/>
      <c r="C31" s="27" t="s">
        <v>31</v>
      </c>
      <c r="D31" s="27"/>
      <c r="E31" s="27"/>
      <c r="F31" s="27"/>
      <c r="G31" s="28">
        <f>G32</f>
        <v>3040.2</v>
      </c>
      <c r="H31" s="28">
        <f>H32</f>
        <v>2144.4</v>
      </c>
      <c r="I31" s="28">
        <f t="shared" si="1"/>
        <v>70.534833234655622</v>
      </c>
    </row>
    <row r="32" spans="1:9" ht="25.9" customHeight="1" x14ac:dyDescent="0.3">
      <c r="A32" s="29" t="s">
        <v>32</v>
      </c>
      <c r="B32" s="29"/>
      <c r="C32" s="30" t="s">
        <v>33</v>
      </c>
      <c r="D32" s="30"/>
      <c r="E32" s="30"/>
      <c r="F32" s="30"/>
      <c r="G32" s="31">
        <v>3040.2</v>
      </c>
      <c r="H32" s="31">
        <v>2144.4</v>
      </c>
      <c r="I32" s="31">
        <f t="shared" si="1"/>
        <v>70.534833234655622</v>
      </c>
    </row>
    <row r="33" spans="1:9" ht="25.9" hidden="1" customHeight="1" x14ac:dyDescent="0.3">
      <c r="A33" s="46" t="s">
        <v>145</v>
      </c>
      <c r="B33" s="47"/>
      <c r="C33" s="48" t="s">
        <v>146</v>
      </c>
      <c r="D33" s="34"/>
      <c r="E33" s="34"/>
      <c r="F33" s="35"/>
      <c r="G33" s="28">
        <f>G34</f>
        <v>0</v>
      </c>
      <c r="H33" s="28">
        <f>H34</f>
        <v>0</v>
      </c>
      <c r="I33" s="28"/>
    </row>
    <row r="34" spans="1:9" ht="25.9" hidden="1" customHeight="1" x14ac:dyDescent="0.3">
      <c r="A34" s="38" t="s">
        <v>147</v>
      </c>
      <c r="B34" s="39"/>
      <c r="C34" s="33" t="s">
        <v>148</v>
      </c>
      <c r="D34" s="34"/>
      <c r="E34" s="34"/>
      <c r="F34" s="35"/>
      <c r="G34" s="31">
        <v>0</v>
      </c>
      <c r="H34" s="31">
        <v>0</v>
      </c>
      <c r="I34" s="31" t="s">
        <v>63</v>
      </c>
    </row>
    <row r="35" spans="1:9" ht="25.9" customHeight="1" x14ac:dyDescent="0.3">
      <c r="A35" s="26" t="s">
        <v>145</v>
      </c>
      <c r="B35" s="26"/>
      <c r="C35" s="48" t="s">
        <v>205</v>
      </c>
      <c r="D35" s="49"/>
      <c r="E35" s="49"/>
      <c r="F35" s="50"/>
      <c r="G35" s="28">
        <f>G36</f>
        <v>0</v>
      </c>
      <c r="H35" s="28">
        <f t="shared" ref="H35:I35" si="2">H36</f>
        <v>757.2</v>
      </c>
      <c r="I35" s="28" t="e">
        <f t="shared" si="2"/>
        <v>#DIV/0!</v>
      </c>
    </row>
    <row r="36" spans="1:9" ht="25.9" customHeight="1" x14ac:dyDescent="0.3">
      <c r="A36" s="29" t="s">
        <v>147</v>
      </c>
      <c r="B36" s="29"/>
      <c r="C36" s="33" t="s">
        <v>148</v>
      </c>
      <c r="D36" s="34"/>
      <c r="E36" s="34"/>
      <c r="F36" s="35"/>
      <c r="G36" s="31">
        <v>0</v>
      </c>
      <c r="H36" s="31">
        <v>757.2</v>
      </c>
      <c r="I36" s="31" t="e">
        <f t="shared" si="1"/>
        <v>#DIV/0!</v>
      </c>
    </row>
    <row r="37" spans="1:9" ht="30.6" customHeight="1" x14ac:dyDescent="0.3">
      <c r="A37" s="26" t="s">
        <v>34</v>
      </c>
      <c r="B37" s="26"/>
      <c r="C37" s="27" t="s">
        <v>35</v>
      </c>
      <c r="D37" s="27"/>
      <c r="E37" s="27"/>
      <c r="F37" s="27"/>
      <c r="G37" s="28">
        <f>G38+G39+G40</f>
        <v>3779.7</v>
      </c>
      <c r="H37" s="28">
        <f>H38+H39+H40</f>
        <v>1952.7</v>
      </c>
      <c r="I37" s="28">
        <f>H37/G37*100</f>
        <v>51.662830383363769</v>
      </c>
    </row>
    <row r="38" spans="1:9" ht="44.45" customHeight="1" x14ac:dyDescent="0.3">
      <c r="A38" s="29" t="s">
        <v>36</v>
      </c>
      <c r="B38" s="29"/>
      <c r="C38" s="30" t="s">
        <v>37</v>
      </c>
      <c r="D38" s="30"/>
      <c r="E38" s="30"/>
      <c r="F38" s="30"/>
      <c r="G38" s="31">
        <v>1100</v>
      </c>
      <c r="H38" s="31">
        <v>1654.1</v>
      </c>
      <c r="I38" s="31">
        <f t="shared" si="1"/>
        <v>150.37272727272725</v>
      </c>
    </row>
    <row r="39" spans="1:9" ht="44.45" customHeight="1" x14ac:dyDescent="0.3">
      <c r="A39" s="29" t="s">
        <v>208</v>
      </c>
      <c r="B39" s="29"/>
      <c r="C39" s="33" t="s">
        <v>209</v>
      </c>
      <c r="D39" s="34"/>
      <c r="E39" s="34"/>
      <c r="F39" s="35"/>
      <c r="G39" s="31">
        <v>2400</v>
      </c>
      <c r="H39" s="31">
        <v>246.7</v>
      </c>
      <c r="I39" s="31">
        <f t="shared" si="1"/>
        <v>10.279166666666665</v>
      </c>
    </row>
    <row r="40" spans="1:9" ht="52.15" customHeight="1" x14ac:dyDescent="0.3">
      <c r="A40" s="38" t="s">
        <v>214</v>
      </c>
      <c r="B40" s="39"/>
      <c r="C40" s="33" t="s">
        <v>215</v>
      </c>
      <c r="D40" s="34"/>
      <c r="E40" s="34"/>
      <c r="F40" s="35"/>
      <c r="G40" s="31">
        <v>279.7</v>
      </c>
      <c r="H40" s="31">
        <v>51.9</v>
      </c>
      <c r="I40" s="31">
        <v>0</v>
      </c>
    </row>
    <row r="41" spans="1:9" ht="21.6" customHeight="1" x14ac:dyDescent="0.3">
      <c r="A41" s="26" t="s">
        <v>38</v>
      </c>
      <c r="B41" s="26"/>
      <c r="C41" s="27" t="s">
        <v>39</v>
      </c>
      <c r="D41" s="27"/>
      <c r="E41" s="27"/>
      <c r="F41" s="27"/>
      <c r="G41" s="28">
        <v>4000</v>
      </c>
      <c r="H41" s="28">
        <v>551.74</v>
      </c>
      <c r="I41" s="28">
        <f t="shared" si="1"/>
        <v>13.7935</v>
      </c>
    </row>
    <row r="42" spans="1:9" ht="21.6" customHeight="1" x14ac:dyDescent="0.3">
      <c r="A42" s="26" t="s">
        <v>40</v>
      </c>
      <c r="B42" s="26"/>
      <c r="C42" s="27" t="s">
        <v>41</v>
      </c>
      <c r="D42" s="27"/>
      <c r="E42" s="27"/>
      <c r="F42" s="27"/>
      <c r="G42" s="28">
        <v>1100</v>
      </c>
      <c r="H42" s="28">
        <v>215.6</v>
      </c>
      <c r="I42" s="28">
        <f t="shared" si="1"/>
        <v>19.600000000000001</v>
      </c>
    </row>
    <row r="43" spans="1:9" ht="23.45" customHeight="1" x14ac:dyDescent="0.3">
      <c r="A43" s="29"/>
      <c r="B43" s="29"/>
      <c r="C43" s="27" t="s">
        <v>42</v>
      </c>
      <c r="D43" s="27"/>
      <c r="E43" s="27"/>
      <c r="F43" s="27"/>
      <c r="G43" s="28">
        <f>G42+G41+G37+G31+G22+G21+G19+G14+G13+G11+G33+G35</f>
        <v>725958.3</v>
      </c>
      <c r="H43" s="28">
        <f>H42+H41+H37+H31+H22+H21+H19+H14+H13+H11+H33+H35</f>
        <v>148094.65500000003</v>
      </c>
      <c r="I43" s="28">
        <f>H43/G43*100</f>
        <v>20.39988453882269</v>
      </c>
    </row>
    <row r="44" spans="1:9" ht="23.45" customHeight="1" x14ac:dyDescent="0.3">
      <c r="A44" s="26" t="s">
        <v>142</v>
      </c>
      <c r="B44" s="26"/>
      <c r="C44" s="27" t="s">
        <v>43</v>
      </c>
      <c r="D44" s="27"/>
      <c r="E44" s="27"/>
      <c r="F44" s="27"/>
      <c r="G44" s="51">
        <f>G45+G79+G80</f>
        <v>1324864.54</v>
      </c>
      <c r="H44" s="51">
        <f>H45+H79+H80</f>
        <v>287172.18000000005</v>
      </c>
      <c r="I44" s="28">
        <f t="shared" si="1"/>
        <v>21.675588056723146</v>
      </c>
    </row>
    <row r="45" spans="1:9" ht="23.45" customHeight="1" x14ac:dyDescent="0.3">
      <c r="A45" s="26" t="s">
        <v>141</v>
      </c>
      <c r="B45" s="26"/>
      <c r="C45" s="27" t="s">
        <v>44</v>
      </c>
      <c r="D45" s="27"/>
      <c r="E45" s="27"/>
      <c r="F45" s="27"/>
      <c r="G45" s="28">
        <f>G46+G48+G51+G55+G56+G58+G59+G60+G61+M44+G69+G70+G73+G75+G78+G74+G53+G54+G71+G72+G79+G80+G57+G76+G77+G62+G63+G52+G64+G65+G66+G67+G68</f>
        <v>1324864.54</v>
      </c>
      <c r="H45" s="28">
        <f>H46+H48+H51+H55+H56+H58+H59+H60+H61+N44+H69+H70+H73+H75+H78+H74+H53+H54+H71+H72+H79+H80+H57+H76+H77+H62+H63+H52+H64+H65+H66+H67+H68-H79-H80+H49</f>
        <v>286581.24000000005</v>
      </c>
      <c r="I45" s="28">
        <f t="shared" si="1"/>
        <v>21.630984251416375</v>
      </c>
    </row>
    <row r="46" spans="1:9" ht="49.15" customHeight="1" x14ac:dyDescent="0.3">
      <c r="A46" s="29" t="s">
        <v>153</v>
      </c>
      <c r="B46" s="29"/>
      <c r="C46" s="30" t="s">
        <v>45</v>
      </c>
      <c r="D46" s="30"/>
      <c r="E46" s="30"/>
      <c r="F46" s="30"/>
      <c r="G46" s="31">
        <v>125244</v>
      </c>
      <c r="H46" s="31">
        <v>31290</v>
      </c>
      <c r="I46" s="31">
        <f t="shared" si="1"/>
        <v>24.983232729711602</v>
      </c>
    </row>
    <row r="47" spans="1:9" ht="49.15" hidden="1" customHeight="1" x14ac:dyDescent="0.3">
      <c r="A47" s="29" t="s">
        <v>134</v>
      </c>
      <c r="B47" s="29"/>
      <c r="C47" s="30" t="s">
        <v>135</v>
      </c>
      <c r="D47" s="30"/>
      <c r="E47" s="30"/>
      <c r="F47" s="30"/>
      <c r="G47" s="31"/>
      <c r="H47" s="31"/>
      <c r="I47" s="31" t="e">
        <f t="shared" si="1"/>
        <v>#DIV/0!</v>
      </c>
    </row>
    <row r="48" spans="1:9" ht="40.9" customHeight="1" x14ac:dyDescent="0.3">
      <c r="A48" s="29" t="s">
        <v>158</v>
      </c>
      <c r="B48" s="29"/>
      <c r="C48" s="30" t="s">
        <v>135</v>
      </c>
      <c r="D48" s="30"/>
      <c r="E48" s="30"/>
      <c r="F48" s="30"/>
      <c r="G48" s="31">
        <v>7895</v>
      </c>
      <c r="H48" s="31">
        <v>1980</v>
      </c>
      <c r="I48" s="31">
        <f t="shared" si="1"/>
        <v>25.079164027865737</v>
      </c>
    </row>
    <row r="49" spans="1:9" ht="30.6" hidden="1" customHeight="1" x14ac:dyDescent="0.3">
      <c r="A49" s="52" t="s">
        <v>210</v>
      </c>
      <c r="B49" s="52"/>
      <c r="C49" s="53" t="s">
        <v>211</v>
      </c>
      <c r="D49" s="54"/>
      <c r="E49" s="54"/>
      <c r="F49" s="55"/>
      <c r="G49" s="31">
        <v>0</v>
      </c>
      <c r="H49" s="31">
        <v>0</v>
      </c>
      <c r="I49" s="31">
        <v>0</v>
      </c>
    </row>
    <row r="50" spans="1:9" ht="30.6" hidden="1" customHeight="1" x14ac:dyDescent="0.3">
      <c r="A50" s="52" t="s">
        <v>140</v>
      </c>
      <c r="B50" s="52"/>
      <c r="C50" s="56" t="s">
        <v>137</v>
      </c>
      <c r="D50" s="56"/>
      <c r="E50" s="56"/>
      <c r="F50" s="56"/>
      <c r="G50" s="31"/>
      <c r="H50" s="31"/>
      <c r="I50" s="31" t="e">
        <f t="shared" si="1"/>
        <v>#DIV/0!</v>
      </c>
    </row>
    <row r="51" spans="1:9" ht="85.9" customHeight="1" x14ac:dyDescent="0.3">
      <c r="A51" s="52" t="s">
        <v>152</v>
      </c>
      <c r="B51" s="52"/>
      <c r="C51" s="56" t="s">
        <v>136</v>
      </c>
      <c r="D51" s="56"/>
      <c r="E51" s="56"/>
      <c r="F51" s="56"/>
      <c r="G51" s="31">
        <v>33958.6</v>
      </c>
      <c r="H51" s="31">
        <v>0</v>
      </c>
      <c r="I51" s="31">
        <f>H51/G51*100</f>
        <v>0</v>
      </c>
    </row>
    <row r="52" spans="1:9" ht="46.9" customHeight="1" x14ac:dyDescent="0.3">
      <c r="A52" s="57" t="s">
        <v>151</v>
      </c>
      <c r="B52" s="58"/>
      <c r="C52" s="33" t="s">
        <v>149</v>
      </c>
      <c r="D52" s="34"/>
      <c r="E52" s="34"/>
      <c r="F52" s="35"/>
      <c r="G52" s="31">
        <v>37766.449999999997</v>
      </c>
      <c r="H52" s="31">
        <v>0</v>
      </c>
      <c r="I52" s="31">
        <f>H52/G52*100</f>
        <v>0</v>
      </c>
    </row>
    <row r="53" spans="1:9" ht="101.45" hidden="1" customHeight="1" x14ac:dyDescent="0.3">
      <c r="A53" s="52" t="s">
        <v>182</v>
      </c>
      <c r="B53" s="52"/>
      <c r="C53" s="33" t="s">
        <v>183</v>
      </c>
      <c r="D53" s="34"/>
      <c r="E53" s="34"/>
      <c r="F53" s="35"/>
      <c r="G53" s="31">
        <v>0</v>
      </c>
      <c r="H53" s="31">
        <v>0</v>
      </c>
      <c r="I53" s="31" t="e">
        <f>H53/G53*100</f>
        <v>#DIV/0!</v>
      </c>
    </row>
    <row r="54" spans="1:9" ht="75" hidden="1" customHeight="1" x14ac:dyDescent="0.3">
      <c r="A54" s="52" t="s">
        <v>185</v>
      </c>
      <c r="B54" s="52"/>
      <c r="C54" s="33" t="s">
        <v>184</v>
      </c>
      <c r="D54" s="34"/>
      <c r="E54" s="34"/>
      <c r="F54" s="35"/>
      <c r="G54" s="31">
        <v>0</v>
      </c>
      <c r="H54" s="31">
        <v>0</v>
      </c>
      <c r="I54" s="31" t="e">
        <f t="shared" si="1"/>
        <v>#DIV/0!</v>
      </c>
    </row>
    <row r="55" spans="1:9" ht="38.450000000000003" customHeight="1" x14ac:dyDescent="0.3">
      <c r="A55" s="52" t="s">
        <v>159</v>
      </c>
      <c r="B55" s="52"/>
      <c r="C55" s="56" t="s">
        <v>222</v>
      </c>
      <c r="D55" s="56"/>
      <c r="E55" s="56"/>
      <c r="F55" s="56"/>
      <c r="G55" s="31">
        <v>2228.1999999999998</v>
      </c>
      <c r="H55" s="31">
        <v>0</v>
      </c>
      <c r="I55" s="31">
        <f>H55/G55*100</f>
        <v>0</v>
      </c>
    </row>
    <row r="56" spans="1:9" ht="36.6" customHeight="1" x14ac:dyDescent="0.3">
      <c r="A56" s="57" t="s">
        <v>168</v>
      </c>
      <c r="B56" s="58"/>
      <c r="C56" s="59" t="s">
        <v>167</v>
      </c>
      <c r="D56" s="60"/>
      <c r="E56" s="60"/>
      <c r="F56" s="61"/>
      <c r="G56" s="31">
        <v>903.7</v>
      </c>
      <c r="H56" s="31">
        <v>0</v>
      </c>
      <c r="I56" s="31">
        <f t="shared" si="1"/>
        <v>0</v>
      </c>
    </row>
    <row r="57" spans="1:9" ht="20.45" customHeight="1" x14ac:dyDescent="0.3">
      <c r="A57" s="57" t="s">
        <v>187</v>
      </c>
      <c r="B57" s="58"/>
      <c r="C57" s="53" t="s">
        <v>186</v>
      </c>
      <c r="D57" s="54"/>
      <c r="E57" s="54"/>
      <c r="F57" s="55"/>
      <c r="G57" s="31">
        <v>382.78</v>
      </c>
      <c r="H57" s="31">
        <v>0</v>
      </c>
      <c r="I57" s="31">
        <f t="shared" si="1"/>
        <v>0</v>
      </c>
    </row>
    <row r="58" spans="1:9" ht="54" customHeight="1" x14ac:dyDescent="0.3">
      <c r="A58" s="57" t="s">
        <v>228</v>
      </c>
      <c r="B58" s="58"/>
      <c r="C58" s="33" t="s">
        <v>229</v>
      </c>
      <c r="D58" s="34"/>
      <c r="E58" s="34"/>
      <c r="F58" s="35"/>
      <c r="G58" s="31">
        <v>17243.400000000001</v>
      </c>
      <c r="H58" s="31">
        <v>0</v>
      </c>
      <c r="I58" s="31">
        <f t="shared" si="1"/>
        <v>0</v>
      </c>
    </row>
    <row r="59" spans="1:9" ht="63" customHeight="1" x14ac:dyDescent="0.3">
      <c r="A59" s="57" t="s">
        <v>160</v>
      </c>
      <c r="B59" s="58"/>
      <c r="C59" s="33" t="s">
        <v>150</v>
      </c>
      <c r="D59" s="34"/>
      <c r="E59" s="34"/>
      <c r="F59" s="35"/>
      <c r="G59" s="31">
        <v>15151.5</v>
      </c>
      <c r="H59" s="31">
        <v>0</v>
      </c>
      <c r="I59" s="31">
        <f t="shared" si="1"/>
        <v>0</v>
      </c>
    </row>
    <row r="60" spans="1:9" ht="31.5" customHeight="1" x14ac:dyDescent="0.3">
      <c r="A60" s="57" t="s">
        <v>170</v>
      </c>
      <c r="B60" s="58"/>
      <c r="C60" s="62" t="s">
        <v>169</v>
      </c>
      <c r="D60" s="60"/>
      <c r="E60" s="60"/>
      <c r="F60" s="61"/>
      <c r="G60" s="31">
        <v>1999.9</v>
      </c>
      <c r="H60" s="31">
        <v>0</v>
      </c>
      <c r="I60" s="31">
        <f t="shared" si="1"/>
        <v>0</v>
      </c>
    </row>
    <row r="61" spans="1:9" ht="30" customHeight="1" x14ac:dyDescent="0.3">
      <c r="A61" s="63">
        <v>2.02253720500001E+16</v>
      </c>
      <c r="B61" s="52"/>
      <c r="C61" s="59" t="s">
        <v>226</v>
      </c>
      <c r="D61" s="60"/>
      <c r="E61" s="60"/>
      <c r="F61" s="61"/>
      <c r="G61" s="31">
        <v>74355.600000000006</v>
      </c>
      <c r="H61" s="31">
        <v>0</v>
      </c>
      <c r="I61" s="31">
        <f t="shared" si="1"/>
        <v>0</v>
      </c>
    </row>
    <row r="62" spans="1:9" ht="52.9" hidden="1" customHeight="1" x14ac:dyDescent="0.3">
      <c r="A62" s="52" t="s">
        <v>194</v>
      </c>
      <c r="B62" s="52"/>
      <c r="C62" s="53" t="s">
        <v>195</v>
      </c>
      <c r="D62" s="54"/>
      <c r="E62" s="54"/>
      <c r="F62" s="55"/>
      <c r="G62" s="31">
        <v>0</v>
      </c>
      <c r="H62" s="31">
        <v>0</v>
      </c>
      <c r="I62" s="31" t="e">
        <f t="shared" si="1"/>
        <v>#DIV/0!</v>
      </c>
    </row>
    <row r="63" spans="1:9" ht="31.9" customHeight="1" x14ac:dyDescent="0.3">
      <c r="A63" s="52" t="s">
        <v>227</v>
      </c>
      <c r="B63" s="52"/>
      <c r="C63" s="64" t="s">
        <v>237</v>
      </c>
      <c r="D63" s="65"/>
      <c r="E63" s="65"/>
      <c r="F63" s="66"/>
      <c r="G63" s="31">
        <v>8000</v>
      </c>
      <c r="H63" s="31">
        <v>0</v>
      </c>
      <c r="I63" s="31">
        <f t="shared" si="1"/>
        <v>0</v>
      </c>
    </row>
    <row r="64" spans="1:9" ht="78.599999999999994" customHeight="1" x14ac:dyDescent="0.3">
      <c r="A64" s="13" t="s">
        <v>230</v>
      </c>
      <c r="B64" s="14"/>
      <c r="C64" s="15" t="s">
        <v>196</v>
      </c>
      <c r="D64" s="16"/>
      <c r="E64" s="16"/>
      <c r="F64" s="17"/>
      <c r="G64" s="31">
        <v>285702.5</v>
      </c>
      <c r="H64" s="31">
        <v>76303</v>
      </c>
      <c r="I64" s="31">
        <f t="shared" si="1"/>
        <v>26.70715167000639</v>
      </c>
    </row>
    <row r="65" spans="1:13" ht="96" customHeight="1" x14ac:dyDescent="0.3">
      <c r="A65" s="13" t="s">
        <v>231</v>
      </c>
      <c r="B65" s="14"/>
      <c r="C65" s="15" t="s">
        <v>197</v>
      </c>
      <c r="D65" s="16"/>
      <c r="E65" s="16"/>
      <c r="F65" s="17"/>
      <c r="G65" s="31">
        <v>525839.4</v>
      </c>
      <c r="H65" s="31">
        <v>135257.5</v>
      </c>
      <c r="I65" s="31">
        <f t="shared" si="1"/>
        <v>25.72220719862376</v>
      </c>
    </row>
    <row r="66" spans="1:13" ht="67.150000000000006" customHeight="1" x14ac:dyDescent="0.3">
      <c r="A66" s="13" t="s">
        <v>198</v>
      </c>
      <c r="B66" s="14"/>
      <c r="C66" s="15" t="s">
        <v>199</v>
      </c>
      <c r="D66" s="16"/>
      <c r="E66" s="16"/>
      <c r="F66" s="17"/>
      <c r="G66" s="31">
        <v>5976.1</v>
      </c>
      <c r="H66" s="31">
        <v>0</v>
      </c>
      <c r="I66" s="31">
        <f t="shared" si="1"/>
        <v>0</v>
      </c>
    </row>
    <row r="67" spans="1:13" ht="59.45" customHeight="1" x14ac:dyDescent="0.3">
      <c r="A67" s="13" t="s">
        <v>232</v>
      </c>
      <c r="B67" s="14"/>
      <c r="C67" s="15" t="s">
        <v>200</v>
      </c>
      <c r="D67" s="16"/>
      <c r="E67" s="16"/>
      <c r="F67" s="17"/>
      <c r="G67" s="31">
        <v>27824</v>
      </c>
      <c r="H67" s="31">
        <v>7344.7</v>
      </c>
      <c r="I67" s="31">
        <f t="shared" si="1"/>
        <v>26.396995399654973</v>
      </c>
    </row>
    <row r="68" spans="1:13" ht="57.6" customHeight="1" x14ac:dyDescent="0.3">
      <c r="A68" s="13" t="s">
        <v>201</v>
      </c>
      <c r="B68" s="14"/>
      <c r="C68" s="15" t="s">
        <v>202</v>
      </c>
      <c r="D68" s="16"/>
      <c r="E68" s="16"/>
      <c r="F68" s="17"/>
      <c r="G68" s="31">
        <v>6282</v>
      </c>
      <c r="H68" s="31">
        <v>1514.2</v>
      </c>
      <c r="I68" s="31">
        <f t="shared" si="1"/>
        <v>24.103788602355937</v>
      </c>
    </row>
    <row r="69" spans="1:13" ht="57" customHeight="1" x14ac:dyDescent="0.3">
      <c r="A69" s="13" t="s">
        <v>203</v>
      </c>
      <c r="B69" s="14"/>
      <c r="C69" s="15" t="s">
        <v>204</v>
      </c>
      <c r="D69" s="16"/>
      <c r="E69" s="16"/>
      <c r="F69" s="17"/>
      <c r="G69" s="36">
        <v>868.2</v>
      </c>
      <c r="H69" s="36">
        <v>216</v>
      </c>
      <c r="I69" s="36">
        <f t="shared" si="1"/>
        <v>24.879060124395298</v>
      </c>
    </row>
    <row r="70" spans="1:13" ht="66" customHeight="1" x14ac:dyDescent="0.3">
      <c r="A70" s="67">
        <v>2.02300290520581E+16</v>
      </c>
      <c r="B70" s="29"/>
      <c r="C70" s="30" t="s">
        <v>188</v>
      </c>
      <c r="D70" s="30"/>
      <c r="E70" s="30"/>
      <c r="F70" s="30"/>
      <c r="G70" s="31">
        <v>3500</v>
      </c>
      <c r="H70" s="31">
        <v>202.9</v>
      </c>
      <c r="I70" s="31">
        <f t="shared" si="1"/>
        <v>5.7971428571428572</v>
      </c>
      <c r="M70" s="3"/>
    </row>
    <row r="71" spans="1:13" ht="48" customHeight="1" x14ac:dyDescent="0.3">
      <c r="A71" s="29" t="s">
        <v>216</v>
      </c>
      <c r="B71" s="29"/>
      <c r="C71" s="33" t="s">
        <v>217</v>
      </c>
      <c r="D71" s="34"/>
      <c r="E71" s="34"/>
      <c r="F71" s="35"/>
      <c r="G71" s="31">
        <v>3812.4</v>
      </c>
      <c r="H71" s="31">
        <v>953.1</v>
      </c>
      <c r="I71" s="31">
        <f t="shared" si="1"/>
        <v>25</v>
      </c>
      <c r="M71" s="4"/>
    </row>
    <row r="72" spans="1:13" s="1" customFormat="1" ht="63.6" customHeight="1" x14ac:dyDescent="0.25">
      <c r="A72" s="38" t="s">
        <v>235</v>
      </c>
      <c r="B72" s="39"/>
      <c r="C72" s="53" t="s">
        <v>236</v>
      </c>
      <c r="D72" s="54"/>
      <c r="E72" s="54"/>
      <c r="F72" s="55"/>
      <c r="G72" s="31">
        <v>9808</v>
      </c>
      <c r="H72" s="31">
        <v>0</v>
      </c>
      <c r="I72" s="31">
        <f t="shared" si="1"/>
        <v>0</v>
      </c>
      <c r="M72" s="5"/>
    </row>
    <row r="73" spans="1:13" ht="67.900000000000006" customHeight="1" x14ac:dyDescent="0.3">
      <c r="A73" s="29" t="s">
        <v>161</v>
      </c>
      <c r="B73" s="29"/>
      <c r="C73" s="30" t="s">
        <v>46</v>
      </c>
      <c r="D73" s="30"/>
      <c r="E73" s="30"/>
      <c r="F73" s="30"/>
      <c r="G73" s="31">
        <v>3122.4</v>
      </c>
      <c r="H73" s="31">
        <v>686.5</v>
      </c>
      <c r="I73" s="31">
        <f t="shared" si="1"/>
        <v>21.986292595439405</v>
      </c>
      <c r="M73" s="6"/>
    </row>
    <row r="74" spans="1:13" ht="67.900000000000006" customHeight="1" x14ac:dyDescent="0.3">
      <c r="A74" s="29" t="s">
        <v>220</v>
      </c>
      <c r="B74" s="29"/>
      <c r="C74" s="59" t="s">
        <v>221</v>
      </c>
      <c r="D74" s="60"/>
      <c r="E74" s="60"/>
      <c r="F74" s="61"/>
      <c r="G74" s="31">
        <v>4007.86</v>
      </c>
      <c r="H74" s="31">
        <v>996.8</v>
      </c>
      <c r="I74" s="31">
        <f t="shared" si="1"/>
        <v>24.871128233022112</v>
      </c>
      <c r="M74" s="6"/>
    </row>
    <row r="75" spans="1:13" ht="61.15" customHeight="1" x14ac:dyDescent="0.3">
      <c r="A75" s="68" t="s">
        <v>190</v>
      </c>
      <c r="B75" s="68"/>
      <c r="C75" s="69" t="s">
        <v>171</v>
      </c>
      <c r="D75" s="70"/>
      <c r="E75" s="70"/>
      <c r="F75" s="71"/>
      <c r="G75" s="31">
        <v>44528.4</v>
      </c>
      <c r="H75" s="31">
        <v>10888.5</v>
      </c>
      <c r="I75" s="31">
        <f t="shared" si="1"/>
        <v>24.452933408790795</v>
      </c>
      <c r="M75" s="6"/>
    </row>
    <row r="76" spans="1:13" ht="61.15" customHeight="1" x14ac:dyDescent="0.3">
      <c r="A76" s="38" t="s">
        <v>233</v>
      </c>
      <c r="B76" s="39"/>
      <c r="C76" s="72" t="s">
        <v>172</v>
      </c>
      <c r="D76" s="72"/>
      <c r="E76" s="72"/>
      <c r="F76" s="72"/>
      <c r="G76" s="31">
        <v>62117.55</v>
      </c>
      <c r="H76" s="31">
        <v>12480.6</v>
      </c>
      <c r="I76" s="31">
        <f t="shared" si="1"/>
        <v>20.09190639360374</v>
      </c>
      <c r="M76" s="6"/>
    </row>
    <row r="77" spans="1:13" ht="85.15" customHeight="1" x14ac:dyDescent="0.3">
      <c r="A77" s="38" t="s">
        <v>234</v>
      </c>
      <c r="B77" s="39"/>
      <c r="C77" s="72" t="s">
        <v>193</v>
      </c>
      <c r="D77" s="72"/>
      <c r="E77" s="72"/>
      <c r="F77" s="72"/>
      <c r="G77" s="31">
        <v>15958.6</v>
      </c>
      <c r="H77" s="31">
        <v>6338.13</v>
      </c>
      <c r="I77" s="31">
        <f t="shared" si="1"/>
        <v>39.716077851440602</v>
      </c>
      <c r="M77" s="6"/>
    </row>
    <row r="78" spans="1:13" ht="57" customHeight="1" x14ac:dyDescent="0.3">
      <c r="A78" s="38" t="s">
        <v>218</v>
      </c>
      <c r="B78" s="39"/>
      <c r="C78" s="72" t="s">
        <v>219</v>
      </c>
      <c r="D78" s="72"/>
      <c r="E78" s="72"/>
      <c r="F78" s="72"/>
      <c r="G78" s="31">
        <v>388</v>
      </c>
      <c r="H78" s="31">
        <v>129.31</v>
      </c>
      <c r="I78" s="31">
        <f t="shared" si="1"/>
        <v>33.327319587628864</v>
      </c>
      <c r="M78" s="6"/>
    </row>
    <row r="79" spans="1:13" ht="27" customHeight="1" x14ac:dyDescent="0.3">
      <c r="A79" s="73" t="s">
        <v>173</v>
      </c>
      <c r="B79" s="73"/>
      <c r="C79" s="74" t="s">
        <v>175</v>
      </c>
      <c r="D79" s="74"/>
      <c r="E79" s="74"/>
      <c r="F79" s="74"/>
      <c r="G79" s="28">
        <v>0</v>
      </c>
      <c r="H79" s="28">
        <f>16.81+4935.85+2675.98-92.2</f>
        <v>7536.4400000000014</v>
      </c>
      <c r="I79" s="31">
        <v>0</v>
      </c>
      <c r="M79" s="6"/>
    </row>
    <row r="80" spans="1:13" ht="40.9" customHeight="1" x14ac:dyDescent="0.3">
      <c r="A80" s="75" t="s">
        <v>174</v>
      </c>
      <c r="B80" s="76"/>
      <c r="C80" s="77" t="s">
        <v>189</v>
      </c>
      <c r="D80" s="78"/>
      <c r="E80" s="78"/>
      <c r="F80" s="79"/>
      <c r="G80" s="28">
        <v>0</v>
      </c>
      <c r="H80" s="28">
        <f>-16.8-6.4-138.1-4252.7-2511.2-8.1-12.2</f>
        <v>-6945.5</v>
      </c>
      <c r="I80" s="31">
        <v>0</v>
      </c>
      <c r="M80" s="6"/>
    </row>
    <row r="81" spans="1:9" ht="25.15" customHeight="1" x14ac:dyDescent="0.3">
      <c r="A81" s="26" t="s">
        <v>47</v>
      </c>
      <c r="B81" s="26"/>
      <c r="C81" s="27" t="s">
        <v>48</v>
      </c>
      <c r="D81" s="27"/>
      <c r="E81" s="27"/>
      <c r="F81" s="27"/>
      <c r="G81" s="28">
        <f>G44+G43</f>
        <v>2050822.84</v>
      </c>
      <c r="H81" s="28">
        <f>H44+H43</f>
        <v>435266.83500000008</v>
      </c>
      <c r="I81" s="28">
        <f>H81/G81*100</f>
        <v>21.224009529755385</v>
      </c>
    </row>
    <row r="82" spans="1:9" ht="18.600000000000001" customHeight="1" x14ac:dyDescent="0.3">
      <c r="A82" s="80" t="s">
        <v>138</v>
      </c>
      <c r="B82" s="80"/>
      <c r="C82" s="80"/>
      <c r="D82" s="80"/>
      <c r="E82" s="80"/>
      <c r="F82" s="80"/>
      <c r="G82" s="80"/>
      <c r="H82" s="80"/>
      <c r="I82" s="80"/>
    </row>
    <row r="83" spans="1:9" ht="19.149999999999999" customHeight="1" x14ac:dyDescent="0.3">
      <c r="A83" s="80" t="s">
        <v>49</v>
      </c>
      <c r="B83" s="80"/>
      <c r="C83" s="81" t="s">
        <v>50</v>
      </c>
      <c r="D83" s="81"/>
      <c r="E83" s="81"/>
      <c r="F83" s="81"/>
      <c r="G83" s="82">
        <f>G84+G85+G86+G88+G89+G90+G91+G87</f>
        <v>111241</v>
      </c>
      <c r="H83" s="82">
        <f>H84+H85+H86+H88+H89+H90+H91+H87</f>
        <v>28029.800000000003</v>
      </c>
      <c r="I83" s="28">
        <f t="shared" si="1"/>
        <v>25.19736428115533</v>
      </c>
    </row>
    <row r="84" spans="1:9" ht="25.15" customHeight="1" x14ac:dyDescent="0.3">
      <c r="A84" s="83" t="s">
        <v>51</v>
      </c>
      <c r="B84" s="83"/>
      <c r="C84" s="37" t="s">
        <v>52</v>
      </c>
      <c r="D84" s="37"/>
      <c r="E84" s="37"/>
      <c r="F84" s="37"/>
      <c r="G84" s="36">
        <v>1814.4</v>
      </c>
      <c r="H84" s="36">
        <v>581.9</v>
      </c>
      <c r="I84" s="31">
        <f t="shared" si="1"/>
        <v>32.071208112874778</v>
      </c>
    </row>
    <row r="85" spans="1:9" ht="42" customHeight="1" x14ac:dyDescent="0.3">
      <c r="A85" s="83" t="s">
        <v>53</v>
      </c>
      <c r="B85" s="83"/>
      <c r="C85" s="37" t="s">
        <v>54</v>
      </c>
      <c r="D85" s="37"/>
      <c r="E85" s="37"/>
      <c r="F85" s="37"/>
      <c r="G85" s="36">
        <v>4614.3</v>
      </c>
      <c r="H85" s="36">
        <v>1921.2</v>
      </c>
      <c r="I85" s="31">
        <f t="shared" si="1"/>
        <v>41.635784409336189</v>
      </c>
    </row>
    <row r="86" spans="1:9" ht="17.45" customHeight="1" x14ac:dyDescent="0.3">
      <c r="A86" s="83" t="s">
        <v>55</v>
      </c>
      <c r="B86" s="83"/>
      <c r="C86" s="37" t="s">
        <v>56</v>
      </c>
      <c r="D86" s="37"/>
      <c r="E86" s="37"/>
      <c r="F86" s="37"/>
      <c r="G86" s="36">
        <v>62501.5</v>
      </c>
      <c r="H86" s="36">
        <v>16202.1</v>
      </c>
      <c r="I86" s="31">
        <f t="shared" si="1"/>
        <v>25.922737854291501</v>
      </c>
    </row>
    <row r="87" spans="1:9" ht="22.9" hidden="1" customHeight="1" x14ac:dyDescent="0.3">
      <c r="A87" s="83" t="s">
        <v>143</v>
      </c>
      <c r="B87" s="83"/>
      <c r="C87" s="43" t="s">
        <v>144</v>
      </c>
      <c r="D87" s="44"/>
      <c r="E87" s="44"/>
      <c r="F87" s="45"/>
      <c r="G87" s="36"/>
      <c r="H87" s="36"/>
      <c r="I87" s="31">
        <v>0</v>
      </c>
    </row>
    <row r="88" spans="1:9" ht="42" customHeight="1" x14ac:dyDescent="0.3">
      <c r="A88" s="83" t="s">
        <v>57</v>
      </c>
      <c r="B88" s="83"/>
      <c r="C88" s="37" t="s">
        <v>58</v>
      </c>
      <c r="D88" s="37"/>
      <c r="E88" s="37"/>
      <c r="F88" s="37"/>
      <c r="G88" s="36">
        <v>13811.3</v>
      </c>
      <c r="H88" s="36">
        <v>3531.9</v>
      </c>
      <c r="I88" s="31">
        <f t="shared" si="1"/>
        <v>25.572538428677973</v>
      </c>
    </row>
    <row r="89" spans="1:9" ht="31.9" customHeight="1" x14ac:dyDescent="0.3">
      <c r="A89" s="83" t="s">
        <v>59</v>
      </c>
      <c r="B89" s="83"/>
      <c r="C89" s="37" t="s">
        <v>60</v>
      </c>
      <c r="D89" s="37"/>
      <c r="E89" s="37"/>
      <c r="F89" s="37"/>
      <c r="G89" s="36">
        <v>391.5</v>
      </c>
      <c r="H89" s="36">
        <v>0</v>
      </c>
      <c r="I89" s="31">
        <f t="shared" si="1"/>
        <v>0</v>
      </c>
    </row>
    <row r="90" spans="1:9" ht="18" customHeight="1" x14ac:dyDescent="0.3">
      <c r="A90" s="83" t="s">
        <v>61</v>
      </c>
      <c r="B90" s="83"/>
      <c r="C90" s="37" t="s">
        <v>62</v>
      </c>
      <c r="D90" s="37"/>
      <c r="E90" s="37"/>
      <c r="F90" s="37"/>
      <c r="G90" s="36">
        <v>1000</v>
      </c>
      <c r="H90" s="36">
        <v>0</v>
      </c>
      <c r="I90" s="31">
        <f t="shared" si="1"/>
        <v>0</v>
      </c>
    </row>
    <row r="91" spans="1:9" ht="18" customHeight="1" x14ac:dyDescent="0.3">
      <c r="A91" s="83" t="s">
        <v>64</v>
      </c>
      <c r="B91" s="83"/>
      <c r="C91" s="37" t="s">
        <v>65</v>
      </c>
      <c r="D91" s="37"/>
      <c r="E91" s="37"/>
      <c r="F91" s="37"/>
      <c r="G91" s="36">
        <v>27108</v>
      </c>
      <c r="H91" s="36">
        <v>5792.7</v>
      </c>
      <c r="I91" s="31">
        <f t="shared" si="1"/>
        <v>21.368968570163787</v>
      </c>
    </row>
    <row r="92" spans="1:9" ht="25.9" customHeight="1" x14ac:dyDescent="0.3">
      <c r="A92" s="80" t="s">
        <v>66</v>
      </c>
      <c r="B92" s="80"/>
      <c r="C92" s="81" t="s">
        <v>67</v>
      </c>
      <c r="D92" s="81"/>
      <c r="E92" s="81"/>
      <c r="F92" s="81"/>
      <c r="G92" s="82">
        <f>G93</f>
        <v>3812.4</v>
      </c>
      <c r="H92" s="82">
        <f>H93</f>
        <v>953.1</v>
      </c>
      <c r="I92" s="28">
        <f t="shared" si="1"/>
        <v>25</v>
      </c>
    </row>
    <row r="93" spans="1:9" ht="25.9" customHeight="1" x14ac:dyDescent="0.3">
      <c r="A93" s="83" t="s">
        <v>68</v>
      </c>
      <c r="B93" s="83"/>
      <c r="C93" s="37" t="s">
        <v>69</v>
      </c>
      <c r="D93" s="37"/>
      <c r="E93" s="37"/>
      <c r="F93" s="37"/>
      <c r="G93" s="36">
        <v>3812.4</v>
      </c>
      <c r="H93" s="36">
        <v>953.1</v>
      </c>
      <c r="I93" s="31">
        <f t="shared" si="1"/>
        <v>25</v>
      </c>
    </row>
    <row r="94" spans="1:9" ht="26.45" customHeight="1" x14ac:dyDescent="0.3">
      <c r="A94" s="80" t="s">
        <v>70</v>
      </c>
      <c r="B94" s="80"/>
      <c r="C94" s="81" t="s">
        <v>71</v>
      </c>
      <c r="D94" s="81"/>
      <c r="E94" s="81"/>
      <c r="F94" s="81"/>
      <c r="G94" s="82">
        <f>G95+G96</f>
        <v>11768.5</v>
      </c>
      <c r="H94" s="82">
        <f>H95+H96</f>
        <v>1313.3999999999999</v>
      </c>
      <c r="I94" s="28">
        <f t="shared" si="1"/>
        <v>11.160300802991035</v>
      </c>
    </row>
    <row r="95" spans="1:9" ht="30.6" customHeight="1" x14ac:dyDescent="0.3">
      <c r="A95" s="83" t="s">
        <v>72</v>
      </c>
      <c r="B95" s="83"/>
      <c r="C95" s="37" t="s">
        <v>73</v>
      </c>
      <c r="D95" s="37"/>
      <c r="E95" s="37"/>
      <c r="F95" s="37"/>
      <c r="G95" s="36">
        <v>6640.7</v>
      </c>
      <c r="H95" s="36">
        <v>1258.5999999999999</v>
      </c>
      <c r="I95" s="31">
        <f t="shared" si="1"/>
        <v>18.95282123872483</v>
      </c>
    </row>
    <row r="96" spans="1:9" ht="31.15" customHeight="1" x14ac:dyDescent="0.3">
      <c r="A96" s="83" t="s">
        <v>74</v>
      </c>
      <c r="B96" s="83"/>
      <c r="C96" s="37" t="s">
        <v>75</v>
      </c>
      <c r="D96" s="37"/>
      <c r="E96" s="37"/>
      <c r="F96" s="37"/>
      <c r="G96" s="36">
        <v>5127.8</v>
      </c>
      <c r="H96" s="36">
        <v>54.8</v>
      </c>
      <c r="I96" s="31">
        <f t="shared" si="1"/>
        <v>1.0686844260696593</v>
      </c>
    </row>
    <row r="97" spans="1:9" ht="20.45" customHeight="1" x14ac:dyDescent="0.3">
      <c r="A97" s="80" t="s">
        <v>76</v>
      </c>
      <c r="B97" s="80"/>
      <c r="C97" s="81" t="s">
        <v>77</v>
      </c>
      <c r="D97" s="81"/>
      <c r="E97" s="81"/>
      <c r="F97" s="81"/>
      <c r="G97" s="82">
        <f>G98+G100+G101+G99</f>
        <v>166732.59999999998</v>
      </c>
      <c r="H97" s="82">
        <f>H98+H100+H101+H99</f>
        <v>5638</v>
      </c>
      <c r="I97" s="28">
        <f t="shared" si="1"/>
        <v>3.3814622935166847</v>
      </c>
    </row>
    <row r="98" spans="1:9" ht="20.45" customHeight="1" x14ac:dyDescent="0.3">
      <c r="A98" s="83" t="s">
        <v>78</v>
      </c>
      <c r="B98" s="83"/>
      <c r="C98" s="37" t="s">
        <v>79</v>
      </c>
      <c r="D98" s="37"/>
      <c r="E98" s="37"/>
      <c r="F98" s="37"/>
      <c r="G98" s="36">
        <v>2330.3000000000002</v>
      </c>
      <c r="H98" s="36">
        <v>2.6</v>
      </c>
      <c r="I98" s="31">
        <f t="shared" si="1"/>
        <v>0.11157361713084152</v>
      </c>
    </row>
    <row r="99" spans="1:9" ht="20.45" customHeight="1" x14ac:dyDescent="0.3">
      <c r="A99" s="84" t="s">
        <v>191</v>
      </c>
      <c r="B99" s="85"/>
      <c r="C99" s="43" t="s">
        <v>192</v>
      </c>
      <c r="D99" s="44"/>
      <c r="E99" s="44"/>
      <c r="F99" s="45"/>
      <c r="G99" s="36">
        <v>7000</v>
      </c>
      <c r="H99" s="36">
        <v>130.19999999999999</v>
      </c>
      <c r="I99" s="31">
        <f t="shared" si="1"/>
        <v>1.8599999999999999</v>
      </c>
    </row>
    <row r="100" spans="1:9" ht="20.45" customHeight="1" x14ac:dyDescent="0.3">
      <c r="A100" s="83" t="s">
        <v>80</v>
      </c>
      <c r="B100" s="83"/>
      <c r="C100" s="37" t="s">
        <v>81</v>
      </c>
      <c r="D100" s="37"/>
      <c r="E100" s="37"/>
      <c r="F100" s="37"/>
      <c r="G100" s="36">
        <v>154412.4</v>
      </c>
      <c r="H100" s="36">
        <v>5502.4</v>
      </c>
      <c r="I100" s="31">
        <f t="shared" si="1"/>
        <v>3.5634443865907137</v>
      </c>
    </row>
    <row r="101" spans="1:9" ht="18.600000000000001" customHeight="1" x14ac:dyDescent="0.3">
      <c r="A101" s="83" t="s">
        <v>82</v>
      </c>
      <c r="B101" s="83"/>
      <c r="C101" s="37" t="s">
        <v>83</v>
      </c>
      <c r="D101" s="37"/>
      <c r="E101" s="37"/>
      <c r="F101" s="37"/>
      <c r="G101" s="36">
        <v>2989.9</v>
      </c>
      <c r="H101" s="36">
        <v>2.8</v>
      </c>
      <c r="I101" s="31">
        <f t="shared" si="1"/>
        <v>9.3648617010602356E-2</v>
      </c>
    </row>
    <row r="102" spans="1:9" ht="18.600000000000001" customHeight="1" x14ac:dyDescent="0.3">
      <c r="A102" s="80" t="s">
        <v>84</v>
      </c>
      <c r="B102" s="80"/>
      <c r="C102" s="81" t="s">
        <v>85</v>
      </c>
      <c r="D102" s="81"/>
      <c r="E102" s="81"/>
      <c r="F102" s="81"/>
      <c r="G102" s="82">
        <f>G103+G104+G105+G106</f>
        <v>46183.9</v>
      </c>
      <c r="H102" s="82">
        <f>H103+H104+H105+H106</f>
        <v>787.9</v>
      </c>
      <c r="I102" s="28">
        <f t="shared" si="1"/>
        <v>1.7060057725744253</v>
      </c>
    </row>
    <row r="103" spans="1:9" ht="18.600000000000001" customHeight="1" x14ac:dyDescent="0.3">
      <c r="A103" s="83" t="s">
        <v>86</v>
      </c>
      <c r="B103" s="83"/>
      <c r="C103" s="37" t="s">
        <v>87</v>
      </c>
      <c r="D103" s="37"/>
      <c r="E103" s="37"/>
      <c r="F103" s="37"/>
      <c r="G103" s="36">
        <v>22205.7</v>
      </c>
      <c r="H103" s="36">
        <v>654.5</v>
      </c>
      <c r="I103" s="31">
        <f t="shared" si="1"/>
        <v>2.9474414226977759</v>
      </c>
    </row>
    <row r="104" spans="1:9" ht="18.600000000000001" customHeight="1" x14ac:dyDescent="0.3">
      <c r="A104" s="83" t="s">
        <v>88</v>
      </c>
      <c r="B104" s="83"/>
      <c r="C104" s="37" t="s">
        <v>89</v>
      </c>
      <c r="D104" s="37"/>
      <c r="E104" s="37"/>
      <c r="F104" s="37"/>
      <c r="G104" s="36">
        <v>5194.8</v>
      </c>
      <c r="H104" s="36">
        <v>133.4</v>
      </c>
      <c r="I104" s="31">
        <f t="shared" ref="I104:I128" si="3">H104/G104*100</f>
        <v>2.5679525679525681</v>
      </c>
    </row>
    <row r="105" spans="1:9" ht="18.600000000000001" customHeight="1" x14ac:dyDescent="0.3">
      <c r="A105" s="84" t="s">
        <v>90</v>
      </c>
      <c r="B105" s="85"/>
      <c r="C105" s="43" t="s">
        <v>91</v>
      </c>
      <c r="D105" s="44"/>
      <c r="E105" s="44"/>
      <c r="F105" s="45"/>
      <c r="G105" s="36">
        <v>18783.400000000001</v>
      </c>
      <c r="H105" s="36">
        <v>0</v>
      </c>
      <c r="I105" s="31">
        <f t="shared" si="3"/>
        <v>0</v>
      </c>
    </row>
    <row r="106" spans="1:9" ht="30" hidden="1" customHeight="1" x14ac:dyDescent="0.3">
      <c r="A106" s="84" t="s">
        <v>176</v>
      </c>
      <c r="B106" s="85"/>
      <c r="C106" s="59" t="s">
        <v>177</v>
      </c>
      <c r="D106" s="60"/>
      <c r="E106" s="60"/>
      <c r="F106" s="61"/>
      <c r="G106" s="36">
        <v>0</v>
      </c>
      <c r="H106" s="36">
        <v>0</v>
      </c>
      <c r="I106" s="31" t="e">
        <f t="shared" si="3"/>
        <v>#DIV/0!</v>
      </c>
    </row>
    <row r="107" spans="1:9" ht="21.6" customHeight="1" x14ac:dyDescent="0.3">
      <c r="A107" s="80" t="s">
        <v>92</v>
      </c>
      <c r="B107" s="80"/>
      <c r="C107" s="81" t="s">
        <v>93</v>
      </c>
      <c r="D107" s="81"/>
      <c r="E107" s="81"/>
      <c r="F107" s="81"/>
      <c r="G107" s="82">
        <f>G108+G109+G110+G111</f>
        <v>1525677.5999999999</v>
      </c>
      <c r="H107" s="82">
        <f>H108+H109+H110+H111</f>
        <v>396904</v>
      </c>
      <c r="I107" s="28">
        <f t="shared" si="3"/>
        <v>26.014932643698774</v>
      </c>
    </row>
    <row r="108" spans="1:9" ht="21.6" customHeight="1" x14ac:dyDescent="0.3">
      <c r="A108" s="83" t="s">
        <v>94</v>
      </c>
      <c r="B108" s="83"/>
      <c r="C108" s="37" t="s">
        <v>95</v>
      </c>
      <c r="D108" s="37"/>
      <c r="E108" s="37"/>
      <c r="F108" s="37"/>
      <c r="G108" s="36">
        <v>520264.2</v>
      </c>
      <c r="H108" s="36">
        <v>132705.9</v>
      </c>
      <c r="I108" s="31">
        <f t="shared" si="3"/>
        <v>25.507405660431754</v>
      </c>
    </row>
    <row r="109" spans="1:9" ht="21.6" customHeight="1" x14ac:dyDescent="0.3">
      <c r="A109" s="83" t="s">
        <v>96</v>
      </c>
      <c r="B109" s="83"/>
      <c r="C109" s="37" t="s">
        <v>97</v>
      </c>
      <c r="D109" s="37"/>
      <c r="E109" s="37"/>
      <c r="F109" s="37"/>
      <c r="G109" s="36">
        <v>875229.5</v>
      </c>
      <c r="H109" s="36">
        <v>226271.1</v>
      </c>
      <c r="I109" s="31">
        <f t="shared" si="3"/>
        <v>25.852773472557772</v>
      </c>
    </row>
    <row r="110" spans="1:9" ht="21.6" customHeight="1" x14ac:dyDescent="0.3">
      <c r="A110" s="83" t="s">
        <v>98</v>
      </c>
      <c r="B110" s="83"/>
      <c r="C110" s="37" t="s">
        <v>99</v>
      </c>
      <c r="D110" s="37"/>
      <c r="E110" s="37"/>
      <c r="F110" s="37"/>
      <c r="G110" s="36">
        <v>86785.4</v>
      </c>
      <c r="H110" s="36">
        <v>24622.2</v>
      </c>
      <c r="I110" s="31">
        <f t="shared" si="3"/>
        <v>28.371362003286272</v>
      </c>
    </row>
    <row r="111" spans="1:9" ht="19.899999999999999" customHeight="1" x14ac:dyDescent="0.3">
      <c r="A111" s="83" t="s">
        <v>100</v>
      </c>
      <c r="B111" s="83"/>
      <c r="C111" s="37" t="s">
        <v>101</v>
      </c>
      <c r="D111" s="37"/>
      <c r="E111" s="37"/>
      <c r="F111" s="37"/>
      <c r="G111" s="36">
        <v>43398.5</v>
      </c>
      <c r="H111" s="36">
        <v>13304.8</v>
      </c>
      <c r="I111" s="31">
        <f t="shared" si="3"/>
        <v>30.657280781593833</v>
      </c>
    </row>
    <row r="112" spans="1:9" ht="19.899999999999999" customHeight="1" x14ac:dyDescent="0.3">
      <c r="A112" s="80" t="s">
        <v>102</v>
      </c>
      <c r="B112" s="80"/>
      <c r="C112" s="81" t="s">
        <v>103</v>
      </c>
      <c r="D112" s="81"/>
      <c r="E112" s="81"/>
      <c r="F112" s="81"/>
      <c r="G112" s="82">
        <f>G113+G114</f>
        <v>72717</v>
      </c>
      <c r="H112" s="82">
        <f>H113+H114</f>
        <v>14452.5</v>
      </c>
      <c r="I112" s="28">
        <f t="shared" si="3"/>
        <v>19.874994843021575</v>
      </c>
    </row>
    <row r="113" spans="1:9" ht="19.899999999999999" customHeight="1" x14ac:dyDescent="0.3">
      <c r="A113" s="83" t="s">
        <v>104</v>
      </c>
      <c r="B113" s="83"/>
      <c r="C113" s="37" t="s">
        <v>105</v>
      </c>
      <c r="D113" s="37"/>
      <c r="E113" s="37"/>
      <c r="F113" s="37"/>
      <c r="G113" s="36">
        <v>63733.2</v>
      </c>
      <c r="H113" s="36">
        <v>12994.5</v>
      </c>
      <c r="I113" s="31">
        <f t="shared" si="3"/>
        <v>20.388902487243698</v>
      </c>
    </row>
    <row r="114" spans="1:9" ht="19.899999999999999" customHeight="1" x14ac:dyDescent="0.3">
      <c r="A114" s="83" t="s">
        <v>106</v>
      </c>
      <c r="B114" s="83"/>
      <c r="C114" s="37" t="s">
        <v>107</v>
      </c>
      <c r="D114" s="37"/>
      <c r="E114" s="37"/>
      <c r="F114" s="37"/>
      <c r="G114" s="36">
        <v>8983.7999999999993</v>
      </c>
      <c r="H114" s="36">
        <v>1458</v>
      </c>
      <c r="I114" s="31">
        <f t="shared" si="3"/>
        <v>16.229212582648771</v>
      </c>
    </row>
    <row r="115" spans="1:9" ht="19.899999999999999" customHeight="1" x14ac:dyDescent="0.3">
      <c r="A115" s="80" t="s">
        <v>108</v>
      </c>
      <c r="B115" s="80"/>
      <c r="C115" s="81" t="s">
        <v>109</v>
      </c>
      <c r="D115" s="81"/>
      <c r="E115" s="81"/>
      <c r="F115" s="81"/>
      <c r="G115" s="82">
        <f>G116+G117+G118+G119</f>
        <v>68154.100000000006</v>
      </c>
      <c r="H115" s="82">
        <f>H116+H117+H118+H119</f>
        <v>2900.2000000000003</v>
      </c>
      <c r="I115" s="28">
        <f t="shared" si="3"/>
        <v>4.255356610974248</v>
      </c>
    </row>
    <row r="116" spans="1:9" ht="19.899999999999999" customHeight="1" x14ac:dyDescent="0.3">
      <c r="A116" s="83" t="s">
        <v>110</v>
      </c>
      <c r="B116" s="83"/>
      <c r="C116" s="37" t="s">
        <v>111</v>
      </c>
      <c r="D116" s="37"/>
      <c r="E116" s="37"/>
      <c r="F116" s="37"/>
      <c r="G116" s="36">
        <v>14341.6</v>
      </c>
      <c r="H116" s="36">
        <v>2381.1</v>
      </c>
      <c r="I116" s="31">
        <f t="shared" si="3"/>
        <v>16.602750041836334</v>
      </c>
    </row>
    <row r="117" spans="1:9" ht="19.149999999999999" customHeight="1" x14ac:dyDescent="0.3">
      <c r="A117" s="83" t="s">
        <v>112</v>
      </c>
      <c r="B117" s="83"/>
      <c r="C117" s="37" t="s">
        <v>113</v>
      </c>
      <c r="D117" s="37"/>
      <c r="E117" s="37"/>
      <c r="F117" s="37"/>
      <c r="G117" s="36">
        <v>50212.5</v>
      </c>
      <c r="H117" s="36">
        <v>713.2</v>
      </c>
      <c r="I117" s="31">
        <f t="shared" si="3"/>
        <v>1.4203634553149116</v>
      </c>
    </row>
    <row r="118" spans="1:9" ht="19.149999999999999" customHeight="1" x14ac:dyDescent="0.3">
      <c r="A118" s="83" t="s">
        <v>114</v>
      </c>
      <c r="B118" s="83"/>
      <c r="C118" s="37" t="s">
        <v>115</v>
      </c>
      <c r="D118" s="37"/>
      <c r="E118" s="37"/>
      <c r="F118" s="37"/>
      <c r="G118" s="36">
        <v>3500</v>
      </c>
      <c r="H118" s="36">
        <v>-194.1</v>
      </c>
      <c r="I118" s="31">
        <f t="shared" si="3"/>
        <v>-5.5457142857142854</v>
      </c>
    </row>
    <row r="119" spans="1:9" ht="19.149999999999999" customHeight="1" x14ac:dyDescent="0.3">
      <c r="A119" s="83" t="s">
        <v>178</v>
      </c>
      <c r="B119" s="83"/>
      <c r="C119" s="59" t="s">
        <v>179</v>
      </c>
      <c r="D119" s="60"/>
      <c r="E119" s="60"/>
      <c r="F119" s="61"/>
      <c r="G119" s="36">
        <v>100</v>
      </c>
      <c r="H119" s="36">
        <v>0</v>
      </c>
      <c r="I119" s="31">
        <f t="shared" si="3"/>
        <v>0</v>
      </c>
    </row>
    <row r="120" spans="1:9" ht="19.149999999999999" customHeight="1" x14ac:dyDescent="0.3">
      <c r="A120" s="80" t="s">
        <v>116</v>
      </c>
      <c r="B120" s="80"/>
      <c r="C120" s="81" t="s">
        <v>117</v>
      </c>
      <c r="D120" s="81"/>
      <c r="E120" s="81"/>
      <c r="F120" s="81"/>
      <c r="G120" s="82">
        <f>G121+G122</f>
        <v>15520.6</v>
      </c>
      <c r="H120" s="82">
        <f>H121+H122</f>
        <v>3045.3</v>
      </c>
      <c r="I120" s="28">
        <f t="shared" si="3"/>
        <v>19.62101980593534</v>
      </c>
    </row>
    <row r="121" spans="1:9" ht="19.149999999999999" customHeight="1" x14ac:dyDescent="0.3">
      <c r="A121" s="83" t="s">
        <v>118</v>
      </c>
      <c r="B121" s="83"/>
      <c r="C121" s="37" t="s">
        <v>119</v>
      </c>
      <c r="D121" s="37"/>
      <c r="E121" s="37"/>
      <c r="F121" s="37"/>
      <c r="G121" s="36">
        <v>2477.9</v>
      </c>
      <c r="H121" s="36">
        <v>105.9</v>
      </c>
      <c r="I121" s="31">
        <f t="shared" si="3"/>
        <v>4.2737802171193353</v>
      </c>
    </row>
    <row r="122" spans="1:9" ht="20.45" customHeight="1" x14ac:dyDescent="0.3">
      <c r="A122" s="83" t="s">
        <v>120</v>
      </c>
      <c r="B122" s="83"/>
      <c r="C122" s="37" t="s">
        <v>121</v>
      </c>
      <c r="D122" s="37"/>
      <c r="E122" s="37"/>
      <c r="F122" s="37"/>
      <c r="G122" s="36">
        <v>13042.7</v>
      </c>
      <c r="H122" s="36">
        <v>2939.4</v>
      </c>
      <c r="I122" s="31">
        <f t="shared" si="3"/>
        <v>22.536744692433313</v>
      </c>
    </row>
    <row r="123" spans="1:9" ht="25.9" customHeight="1" x14ac:dyDescent="0.3">
      <c r="A123" s="80" t="s">
        <v>122</v>
      </c>
      <c r="B123" s="80"/>
      <c r="C123" s="81" t="s">
        <v>123</v>
      </c>
      <c r="D123" s="81"/>
      <c r="E123" s="81"/>
      <c r="F123" s="81"/>
      <c r="G123" s="82">
        <f>G124</f>
        <v>120</v>
      </c>
      <c r="H123" s="82">
        <f>H124</f>
        <v>0</v>
      </c>
      <c r="I123" s="28">
        <f t="shared" si="3"/>
        <v>0</v>
      </c>
    </row>
    <row r="124" spans="1:9" ht="28.15" customHeight="1" x14ac:dyDescent="0.3">
      <c r="A124" s="83" t="s">
        <v>124</v>
      </c>
      <c r="B124" s="83"/>
      <c r="C124" s="37" t="s">
        <v>125</v>
      </c>
      <c r="D124" s="37"/>
      <c r="E124" s="37"/>
      <c r="F124" s="37"/>
      <c r="G124" s="36">
        <v>120</v>
      </c>
      <c r="H124" s="36">
        <v>0</v>
      </c>
      <c r="I124" s="31">
        <f t="shared" si="3"/>
        <v>0</v>
      </c>
    </row>
    <row r="125" spans="1:9" ht="38.450000000000003" customHeight="1" x14ac:dyDescent="0.3">
      <c r="A125" s="80" t="s">
        <v>126</v>
      </c>
      <c r="B125" s="80"/>
      <c r="C125" s="81" t="s">
        <v>127</v>
      </c>
      <c r="D125" s="81"/>
      <c r="E125" s="81"/>
      <c r="F125" s="81"/>
      <c r="G125" s="82">
        <f>G126+G127</f>
        <v>47336.9</v>
      </c>
      <c r="H125" s="82">
        <f>H126+H127</f>
        <v>9846.7999999999993</v>
      </c>
      <c r="I125" s="28">
        <f t="shared" si="3"/>
        <v>20.801531152230076</v>
      </c>
    </row>
    <row r="126" spans="1:9" ht="42" customHeight="1" x14ac:dyDescent="0.3">
      <c r="A126" s="83" t="s">
        <v>128</v>
      </c>
      <c r="B126" s="83"/>
      <c r="C126" s="37" t="s">
        <v>129</v>
      </c>
      <c r="D126" s="37"/>
      <c r="E126" s="37"/>
      <c r="F126" s="37"/>
      <c r="G126" s="36">
        <v>19860</v>
      </c>
      <c r="H126" s="36">
        <v>5292.1</v>
      </c>
      <c r="I126" s="31">
        <f t="shared" si="3"/>
        <v>26.647029204431018</v>
      </c>
    </row>
    <row r="127" spans="1:9" ht="19.899999999999999" customHeight="1" x14ac:dyDescent="0.3">
      <c r="A127" s="83" t="s">
        <v>130</v>
      </c>
      <c r="B127" s="83"/>
      <c r="C127" s="32" t="s">
        <v>131</v>
      </c>
      <c r="D127" s="32"/>
      <c r="E127" s="32"/>
      <c r="F127" s="32"/>
      <c r="G127" s="36">
        <v>27476.9</v>
      </c>
      <c r="H127" s="36">
        <v>4554.7</v>
      </c>
      <c r="I127" s="31">
        <f t="shared" si="3"/>
        <v>16.576469689084284</v>
      </c>
    </row>
    <row r="128" spans="1:9" ht="19.899999999999999" customHeight="1" x14ac:dyDescent="0.3">
      <c r="A128" s="80" t="s">
        <v>139</v>
      </c>
      <c r="B128" s="80"/>
      <c r="C128" s="81" t="s">
        <v>132</v>
      </c>
      <c r="D128" s="81"/>
      <c r="E128" s="81"/>
      <c r="F128" s="81"/>
      <c r="G128" s="82">
        <f>G125+G123+G120+G115+G112+G107+G102+G97+G94+G92+G83</f>
        <v>2069264.5999999996</v>
      </c>
      <c r="H128" s="82">
        <f>H125+H123+H120+H115+H112+H107+H102+H97+H94+H92+H83+0.1</f>
        <v>463871.1</v>
      </c>
      <c r="I128" s="28">
        <f t="shared" si="3"/>
        <v>22.417195944878198</v>
      </c>
    </row>
    <row r="129" spans="1:9" ht="15.6" customHeight="1" x14ac:dyDescent="0.3">
      <c r="A129" s="83"/>
      <c r="B129" s="83"/>
      <c r="C129" s="81" t="s">
        <v>133</v>
      </c>
      <c r="D129" s="81"/>
      <c r="E129" s="81"/>
      <c r="F129" s="81"/>
      <c r="G129" s="82">
        <f>G81-G128</f>
        <v>-18441.759999999544</v>
      </c>
      <c r="H129" s="82">
        <f>H81-H128</f>
        <v>-28604.264999999898</v>
      </c>
      <c r="I129" s="28" t="s">
        <v>63</v>
      </c>
    </row>
  </sheetData>
  <mergeCells count="252">
    <mergeCell ref="A77:B77"/>
    <mergeCell ref="A76:B76"/>
    <mergeCell ref="C76:F76"/>
    <mergeCell ref="C77:F77"/>
    <mergeCell ref="A62:B62"/>
    <mergeCell ref="A63:B63"/>
    <mergeCell ref="C62:F62"/>
    <mergeCell ref="C63:F63"/>
    <mergeCell ref="A52:B52"/>
    <mergeCell ref="C52:F52"/>
    <mergeCell ref="A64:B64"/>
    <mergeCell ref="A65:B65"/>
    <mergeCell ref="A66:B66"/>
    <mergeCell ref="A67:B67"/>
    <mergeCell ref="A68:B68"/>
    <mergeCell ref="C64:F64"/>
    <mergeCell ref="C65:F65"/>
    <mergeCell ref="C66:F66"/>
    <mergeCell ref="C67:F67"/>
    <mergeCell ref="C68:F68"/>
    <mergeCell ref="A29:B29"/>
    <mergeCell ref="C29:F29"/>
    <mergeCell ref="A56:B56"/>
    <mergeCell ref="C56:F56"/>
    <mergeCell ref="C60:F60"/>
    <mergeCell ref="A60:B60"/>
    <mergeCell ref="A75:B75"/>
    <mergeCell ref="A78:B78"/>
    <mergeCell ref="C75:F75"/>
    <mergeCell ref="C78:F78"/>
    <mergeCell ref="A74:B74"/>
    <mergeCell ref="C74:F74"/>
    <mergeCell ref="C49:F49"/>
    <mergeCell ref="A49:B49"/>
    <mergeCell ref="A33:B33"/>
    <mergeCell ref="C33:F33"/>
    <mergeCell ref="A34:B34"/>
    <mergeCell ref="C34:F34"/>
    <mergeCell ref="A38:B38"/>
    <mergeCell ref="C38:F38"/>
    <mergeCell ref="A41:B41"/>
    <mergeCell ref="C41:F41"/>
    <mergeCell ref="A42:B42"/>
    <mergeCell ref="C42:F42"/>
    <mergeCell ref="H1:I1"/>
    <mergeCell ref="A72:B72"/>
    <mergeCell ref="C72:F72"/>
    <mergeCell ref="A87:B87"/>
    <mergeCell ref="C87:F87"/>
    <mergeCell ref="C55:F55"/>
    <mergeCell ref="A55:B55"/>
    <mergeCell ref="A70:B70"/>
    <mergeCell ref="C70:F70"/>
    <mergeCell ref="A73:B73"/>
    <mergeCell ref="C73:F73"/>
    <mergeCell ref="A86:B86"/>
    <mergeCell ref="A46:B46"/>
    <mergeCell ref="C46:F46"/>
    <mergeCell ref="A69:B69"/>
    <mergeCell ref="C69:F69"/>
    <mergeCell ref="A48:B48"/>
    <mergeCell ref="C48:F48"/>
    <mergeCell ref="A51:B51"/>
    <mergeCell ref="C51:F51"/>
    <mergeCell ref="C50:F50"/>
    <mergeCell ref="A50:B50"/>
    <mergeCell ref="A81:B81"/>
    <mergeCell ref="C81:F81"/>
    <mergeCell ref="A113:B113"/>
    <mergeCell ref="C113:F113"/>
    <mergeCell ref="A114:B114"/>
    <mergeCell ref="C114:F114"/>
    <mergeCell ref="A109:B109"/>
    <mergeCell ref="C109:F109"/>
    <mergeCell ref="A110:B110"/>
    <mergeCell ref="C110:F110"/>
    <mergeCell ref="A111:B111"/>
    <mergeCell ref="C111:F111"/>
    <mergeCell ref="A112:B112"/>
    <mergeCell ref="C112:F112"/>
    <mergeCell ref="A118:B118"/>
    <mergeCell ref="C118:F118"/>
    <mergeCell ref="A120:B120"/>
    <mergeCell ref="C120:F120"/>
    <mergeCell ref="A121:B121"/>
    <mergeCell ref="C121:F121"/>
    <mergeCell ref="A115:B115"/>
    <mergeCell ref="C115:F115"/>
    <mergeCell ref="A116:B116"/>
    <mergeCell ref="C116:F116"/>
    <mergeCell ref="A117:B117"/>
    <mergeCell ref="C117:F117"/>
    <mergeCell ref="A119:B119"/>
    <mergeCell ref="C119:F119"/>
    <mergeCell ref="A129:B129"/>
    <mergeCell ref="C129:F129"/>
    <mergeCell ref="A125:B125"/>
    <mergeCell ref="C125:F125"/>
    <mergeCell ref="A126:B126"/>
    <mergeCell ref="C126:F126"/>
    <mergeCell ref="A122:B122"/>
    <mergeCell ref="C122:F122"/>
    <mergeCell ref="A123:B123"/>
    <mergeCell ref="C123:F123"/>
    <mergeCell ref="A124:B124"/>
    <mergeCell ref="C124:F124"/>
    <mergeCell ref="A127:B127"/>
    <mergeCell ref="C127:F127"/>
    <mergeCell ref="A128:B128"/>
    <mergeCell ref="C128:F128"/>
    <mergeCell ref="A107:B107"/>
    <mergeCell ref="C107:F107"/>
    <mergeCell ref="A108:B108"/>
    <mergeCell ref="C108:F108"/>
    <mergeCell ref="A102:B102"/>
    <mergeCell ref="C102:F102"/>
    <mergeCell ref="A103:B103"/>
    <mergeCell ref="C103:F103"/>
    <mergeCell ref="A104:B104"/>
    <mergeCell ref="C104:F104"/>
    <mergeCell ref="A105:B105"/>
    <mergeCell ref="C105:F105"/>
    <mergeCell ref="A106:B106"/>
    <mergeCell ref="C106:F106"/>
    <mergeCell ref="A98:B98"/>
    <mergeCell ref="C98:F98"/>
    <mergeCell ref="A100:B100"/>
    <mergeCell ref="C100:F100"/>
    <mergeCell ref="A101:B101"/>
    <mergeCell ref="C101:F101"/>
    <mergeCell ref="A95:B95"/>
    <mergeCell ref="C95:F95"/>
    <mergeCell ref="A96:B96"/>
    <mergeCell ref="C96:F96"/>
    <mergeCell ref="A97:B97"/>
    <mergeCell ref="C97:F97"/>
    <mergeCell ref="A99:B99"/>
    <mergeCell ref="C99:F99"/>
    <mergeCell ref="A93:B93"/>
    <mergeCell ref="C93:F93"/>
    <mergeCell ref="A94:B94"/>
    <mergeCell ref="C94:F94"/>
    <mergeCell ref="A89:B89"/>
    <mergeCell ref="C89:F89"/>
    <mergeCell ref="A90:B90"/>
    <mergeCell ref="C90:F90"/>
    <mergeCell ref="A91:B91"/>
    <mergeCell ref="C91:F91"/>
    <mergeCell ref="A92:B92"/>
    <mergeCell ref="C92:F92"/>
    <mergeCell ref="C86:F86"/>
    <mergeCell ref="A85:B85"/>
    <mergeCell ref="C85:F85"/>
    <mergeCell ref="A82:I82"/>
    <mergeCell ref="A88:B88"/>
    <mergeCell ref="C88:F88"/>
    <mergeCell ref="A83:B83"/>
    <mergeCell ref="C83:F83"/>
    <mergeCell ref="A84:B84"/>
    <mergeCell ref="C84:F84"/>
    <mergeCell ref="A79:B79"/>
    <mergeCell ref="C79:F79"/>
    <mergeCell ref="A80:B80"/>
    <mergeCell ref="C80:F80"/>
    <mergeCell ref="A31:B31"/>
    <mergeCell ref="C31:F31"/>
    <mergeCell ref="A32:B32"/>
    <mergeCell ref="C32:F32"/>
    <mergeCell ref="A37:B37"/>
    <mergeCell ref="C37:F37"/>
    <mergeCell ref="A61:B61"/>
    <mergeCell ref="C61:F61"/>
    <mergeCell ref="A58:B58"/>
    <mergeCell ref="C58:F58"/>
    <mergeCell ref="A59:B59"/>
    <mergeCell ref="C59:F59"/>
    <mergeCell ref="A43:B43"/>
    <mergeCell ref="C43:F43"/>
    <mergeCell ref="A44:B44"/>
    <mergeCell ref="C44:F44"/>
    <mergeCell ref="A45:B45"/>
    <mergeCell ref="C45:F45"/>
    <mergeCell ref="A47:B47"/>
    <mergeCell ref="C47:F47"/>
    <mergeCell ref="A18:B18"/>
    <mergeCell ref="C18:F18"/>
    <mergeCell ref="A19:B19"/>
    <mergeCell ref="C19:F19"/>
    <mergeCell ref="A25:B25"/>
    <mergeCell ref="C25:F25"/>
    <mergeCell ref="A26:B26"/>
    <mergeCell ref="C26:F26"/>
    <mergeCell ref="A27:B27"/>
    <mergeCell ref="C27:F27"/>
    <mergeCell ref="A20:B20"/>
    <mergeCell ref="C20:F20"/>
    <mergeCell ref="C11:F11"/>
    <mergeCell ref="A12:B12"/>
    <mergeCell ref="C12:F12"/>
    <mergeCell ref="A13:B13"/>
    <mergeCell ref="C13:F13"/>
    <mergeCell ref="A24:B24"/>
    <mergeCell ref="C24:F24"/>
    <mergeCell ref="A28:B28"/>
    <mergeCell ref="C28:F28"/>
    <mergeCell ref="A11:B11"/>
    <mergeCell ref="A23:B23"/>
    <mergeCell ref="C23:F23"/>
    <mergeCell ref="A17:B17"/>
    <mergeCell ref="A21:B21"/>
    <mergeCell ref="C21:F21"/>
    <mergeCell ref="A22:B22"/>
    <mergeCell ref="C22:F22"/>
    <mergeCell ref="A14:B14"/>
    <mergeCell ref="C14:F14"/>
    <mergeCell ref="A15:B15"/>
    <mergeCell ref="C15:F15"/>
    <mergeCell ref="A16:B16"/>
    <mergeCell ref="C16:F16"/>
    <mergeCell ref="C17:F17"/>
    <mergeCell ref="A4:I4"/>
    <mergeCell ref="A3:I3"/>
    <mergeCell ref="A10:I10"/>
    <mergeCell ref="A8:B9"/>
    <mergeCell ref="C8:F9"/>
    <mergeCell ref="G8:G9"/>
    <mergeCell ref="I8:I9"/>
    <mergeCell ref="H8:H9"/>
    <mergeCell ref="A6:A7"/>
    <mergeCell ref="B6:D7"/>
    <mergeCell ref="E6:F7"/>
    <mergeCell ref="G6:G7"/>
    <mergeCell ref="H6:I7"/>
    <mergeCell ref="A5:I5"/>
    <mergeCell ref="A30:B30"/>
    <mergeCell ref="C30:F30"/>
    <mergeCell ref="A53:B53"/>
    <mergeCell ref="C53:F53"/>
    <mergeCell ref="A54:B54"/>
    <mergeCell ref="C54:F54"/>
    <mergeCell ref="A57:B57"/>
    <mergeCell ref="C57:F57"/>
    <mergeCell ref="C71:F71"/>
    <mergeCell ref="A71:B71"/>
    <mergeCell ref="A35:B35"/>
    <mergeCell ref="A36:B36"/>
    <mergeCell ref="C35:F35"/>
    <mergeCell ref="C36:F36"/>
    <mergeCell ref="A39:B39"/>
    <mergeCell ref="C39:F39"/>
    <mergeCell ref="A40:B40"/>
    <mergeCell ref="C40:F40"/>
  </mergeCells>
  <pageMargins left="1.1811023622047245" right="0.39370078740157483" top="0.39370078740157483" bottom="0.39370078740157483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Заварзина Ирина</dc:creator>
  <cp:lastModifiedBy>Opr.otdel-1</cp:lastModifiedBy>
  <cp:lastPrinted>2024-04-19T12:40:49Z</cp:lastPrinted>
  <dcterms:created xsi:type="dcterms:W3CDTF">2017-09-29T15:42:23Z</dcterms:created>
  <dcterms:modified xsi:type="dcterms:W3CDTF">2024-04-19T12:51:13Z</dcterms:modified>
</cp:coreProperties>
</file>